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44" i="5" l="1"/>
  <c r="C29" i="5"/>
  <c r="C28" i="5"/>
  <c r="C31" i="5"/>
  <c r="C30" i="5"/>
  <c r="C27" i="5"/>
  <c r="C26" i="5"/>
  <c r="C25" i="5"/>
  <c r="C23" i="5"/>
  <c r="C22" i="5"/>
  <c r="C21" i="5"/>
  <c r="C20" i="5"/>
  <c r="C19" i="5"/>
  <c r="C18" i="5"/>
  <c r="C17" i="5"/>
  <c r="C42" i="5" l="1"/>
  <c r="C41" i="5"/>
  <c r="C40" i="5"/>
  <c r="C39" i="5"/>
  <c r="C38" i="5"/>
  <c r="C37" i="5"/>
  <c r="C36" i="5"/>
  <c r="C35" i="5"/>
  <c r="C34" i="5"/>
  <c r="C33" i="5"/>
  <c r="C13" i="5"/>
  <c r="C12" i="5"/>
  <c r="C11" i="5"/>
  <c r="C14" i="5" l="1"/>
  <c r="C43" i="5" l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<sst xmlns="http://schemas.openxmlformats.org/spreadsheetml/2006/main" count="47" uniqueCount="47">
  <si>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</si>
  <si>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</si>
  <si>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</si>
  <si>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</si>
  <si>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</si>
  <si>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</si>
  <si>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</si>
  <si>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</si>
  <si>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</si>
  <si>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</si>
  <si>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</si>
  <si>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</si>
  <si>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</si>
  <si>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</si>
  <si>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</si>
  <si>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</si>
  <si>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</si>
  <si>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</si>
  <si>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</si>
  <si>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</si>
  <si>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</si>
  <si>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</si>
  <si>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</si>
  <si>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</si>
  <si>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</si>
  <si>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9) ОДН по холодному водоснабжению</t>
  </si>
  <si>
    <t>1)        Адрес дома:    ул.Тургенева, д.46</t>
  </si>
  <si>
    <t>3)       Дата принятия в управление:    01.12.2019г.</t>
  </si>
  <si>
    <t>2)       Площадь дома 4639,0 кв.м</t>
  </si>
  <si>
    <t xml:space="preserve"> 4.5 Поступило от ПАО "МТС",ПАО "Ростелеком",ПАО"Вымпелком". ООО "Нэт Бай Нэт Холдинг"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</si>
  <si>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</si>
  <si>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</si>
  <si>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</si>
  <si>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</si>
  <si>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01.01.2022.</t>
  </si>
  <si>
    <t>Замена участков канализацирнных труб кв.29-32, замена кранов в т/подполье</t>
  </si>
  <si>
    <t>Установка доводчика на двери</t>
  </si>
  <si>
    <t>Покраска инженерного оборудования, задвижек</t>
  </si>
  <si>
    <t>Установка задвижек, кранов, манометров на ЦО</t>
  </si>
  <si>
    <t>Ремонт цоколя дома, покраска дверей</t>
  </si>
  <si>
    <t xml:space="preserve">Ремонт порожков </t>
  </si>
  <si>
    <t>Ремонт освещения с заменой датчиков движения</t>
  </si>
  <si>
    <t>Ремонт электропроводки на доме</t>
  </si>
  <si>
    <t>14)Техническое диагностирование газопровода ГТЭ</t>
  </si>
  <si>
    <t>15) Услуги по управлению</t>
  </si>
  <si>
    <t>Замена вентилей, розлива  на ЦО в т/подполье</t>
  </si>
  <si>
    <t>Благоустр.придомовой территории (спиловка и вывоз деревьев, завоз песка на д/пл.)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</si>
</sst>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topLeftCell="A6" workbookViewId="0">
      <selection activeCell="E16" sqref="E16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1" customWidth="1"/>
    <col min="4" max="4" width="3.85546875" customWidth="1"/>
    <col min="5" max="5" width="9.5703125" bestFit="1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30</v>
      </c>
    </row>
    <row r="4" spans="2:5" ht="12" customHeight="1" x14ac:dyDescent="0.25">
      <c r="B4" s="5" t="s">
        <v>26</v>
      </c>
      <c r="C4" s="6"/>
    </row>
    <row r="5" spans="2:5" ht="12" customHeight="1" x14ac:dyDescent="0.25">
      <c r="B5" s="5" t="s">
        <v>28</v>
      </c>
      <c r="C5" s="6"/>
    </row>
    <row r="6" spans="2:5" ht="12" customHeight="1" x14ac:dyDescent="0.25">
      <c r="B6" s="5" t="s">
        <v>27</v>
      </c>
      <c r="C6" s="6"/>
    </row>
    <row r="7" spans="2:5" ht="51.75" customHeight="1" x14ac:dyDescent="0.25">
      <c r="B7" s="31" t="s">
        <v>3</v>
      </c>
      <c r="C7" s="32"/>
    </row>
    <row r="8" spans="2:5" ht="27" customHeight="1" x14ac:dyDescent="0.25">
      <c r="B8" s="33" t="s">
        <v>7</v>
      </c>
      <c r="C8" s="34"/>
    </row>
    <row r="9" spans="2:5" ht="25.5" customHeight="1" x14ac:dyDescent="0.25">
      <c r="B9" s="7" t="s">
        <v>31</v>
      </c>
      <c r="C9" s="27">
        <v>-38740.559999999998</v>
      </c>
    </row>
    <row r="10" spans="2:5" ht="12" customHeight="1" x14ac:dyDescent="0.25">
      <c r="B10" s="5" t="s">
        <v>32</v>
      </c>
      <c r="C10" s="27">
        <v>64043.91</v>
      </c>
    </row>
    <row r="11" spans="2:5" ht="12" customHeight="1" x14ac:dyDescent="0.25">
      <c r="B11" s="5" t="s">
        <v>14</v>
      </c>
      <c r="C11" s="28">
        <f>519322.2</f>
        <v>519322.2</v>
      </c>
    </row>
    <row r="12" spans="2:5" ht="12" customHeight="1" x14ac:dyDescent="0.25">
      <c r="B12" s="5" t="s">
        <v>15</v>
      </c>
      <c r="C12" s="29">
        <f>515126.83</f>
        <v>515126.83</v>
      </c>
    </row>
    <row r="13" spans="2:5" ht="12" customHeight="1" x14ac:dyDescent="0.25">
      <c r="B13" s="5" t="s">
        <v>29</v>
      </c>
      <c r="C13" s="29">
        <f>13020</f>
        <v>13020</v>
      </c>
      <c r="E13" s="2"/>
    </row>
    <row r="14" spans="2:5" ht="12" customHeight="1" x14ac:dyDescent="0.25">
      <c r="B14" s="5" t="s">
        <v>16</v>
      </c>
      <c r="C14" s="30">
        <f>C13+C12</f>
        <v>528146.83000000007</v>
      </c>
      <c r="E14" s="25"/>
    </row>
    <row r="15" spans="2:5" ht="25.5" customHeight="1" x14ac:dyDescent="0.25">
      <c r="B15" s="33" t="s">
        <v>17</v>
      </c>
      <c r="C15" s="34"/>
    </row>
    <row r="16" spans="2:5" ht="12" customHeight="1" x14ac:dyDescent="0.25">
      <c r="B16" s="21" t="s">
        <v>1</v>
      </c>
      <c r="C16" s="23"/>
    </row>
    <row r="17" spans="2:5" ht="12" customHeight="1" x14ac:dyDescent="0.25">
      <c r="B17" s="22" t="s">
        <v>8</v>
      </c>
      <c r="C17" s="24">
        <f>32549.95</f>
        <v>32549.95</v>
      </c>
      <c r="E17" s="25"/>
    </row>
    <row r="18" spans="2:5" ht="12" customHeight="1" x14ac:dyDescent="0.25">
      <c r="B18" s="17" t="s">
        <v>9</v>
      </c>
      <c r="C18" s="16">
        <f>2944.22</f>
        <v>2944.22</v>
      </c>
    </row>
    <row r="19" spans="2:5" ht="12" customHeight="1" x14ac:dyDescent="0.25">
      <c r="B19" s="17" t="s">
        <v>10</v>
      </c>
      <c r="C19" s="19">
        <f>5654.76</f>
        <v>5654.76</v>
      </c>
    </row>
    <row r="20" spans="2:5" ht="12" customHeight="1" x14ac:dyDescent="0.25">
      <c r="B20" s="17" t="s">
        <v>11</v>
      </c>
      <c r="C20" s="19">
        <f>3785.42</f>
        <v>3785.42</v>
      </c>
    </row>
    <row r="21" spans="2:5" ht="12" customHeight="1" x14ac:dyDescent="0.25">
      <c r="B21" s="17" t="s">
        <v>12</v>
      </c>
      <c r="C21" s="19">
        <f>24000+1834+7938.12+9153.8+2135+51600+72000</f>
        <v>168660.91999999998</v>
      </c>
    </row>
    <row r="22" spans="2:5" ht="12" customHeight="1" x14ac:dyDescent="0.25">
      <c r="B22" s="17" t="s">
        <v>13</v>
      </c>
      <c r="C22" s="20">
        <f>2367.52</f>
        <v>2367.52</v>
      </c>
    </row>
    <row r="23" spans="2:5" ht="12" customHeight="1" x14ac:dyDescent="0.25">
      <c r="B23" s="17" t="s">
        <v>19</v>
      </c>
      <c r="C23" s="19">
        <f>18672</f>
        <v>18672</v>
      </c>
    </row>
    <row r="24" spans="2:5" ht="12" customHeight="1" x14ac:dyDescent="0.25">
      <c r="B24" s="17" t="s">
        <v>20</v>
      </c>
      <c r="C24" s="19">
        <v>0</v>
      </c>
    </row>
    <row r="25" spans="2:5" ht="12" customHeight="1" x14ac:dyDescent="0.25">
      <c r="B25" s="17" t="s">
        <v>25</v>
      </c>
      <c r="C25" s="18">
        <f>3614.16</f>
        <v>3614.16</v>
      </c>
    </row>
    <row r="26" spans="2:5" ht="12" customHeight="1" x14ac:dyDescent="0.25">
      <c r="B26" s="17" t="s">
        <v>21</v>
      </c>
      <c r="C26" s="20">
        <f>10635.26</f>
        <v>10635.26</v>
      </c>
    </row>
    <row r="27" spans="2:5" ht="12" customHeight="1" x14ac:dyDescent="0.25">
      <c r="B27" s="17" t="s">
        <v>22</v>
      </c>
      <c r="C27" s="19">
        <f>8582.06+12692.64+550</f>
        <v>21824.699999999997</v>
      </c>
    </row>
    <row r="28" spans="2:5" ht="12" customHeight="1" x14ac:dyDescent="0.25">
      <c r="B28" s="17" t="s">
        <v>23</v>
      </c>
      <c r="C28" s="19">
        <f>3366.02+50897.38+1438.9</f>
        <v>55702.299999999996</v>
      </c>
    </row>
    <row r="29" spans="2:5" ht="12" customHeight="1" x14ac:dyDescent="0.25">
      <c r="B29" s="17" t="s">
        <v>24</v>
      </c>
      <c r="C29" s="19">
        <f>6025.17+2342.58</f>
        <v>8367.75</v>
      </c>
    </row>
    <row r="30" spans="2:5" ht="12" customHeight="1" x14ac:dyDescent="0.25">
      <c r="B30" s="17" t="s">
        <v>43</v>
      </c>
      <c r="C30" s="19">
        <f>27440</f>
        <v>27440</v>
      </c>
    </row>
    <row r="31" spans="2:5" ht="12" customHeight="1" x14ac:dyDescent="0.25">
      <c r="B31" s="17" t="s">
        <v>44</v>
      </c>
      <c r="C31" s="19">
        <f>48041.45</f>
        <v>48041.45</v>
      </c>
    </row>
    <row r="32" spans="2:5" ht="28.5" customHeight="1" x14ac:dyDescent="0.25">
      <c r="B32" s="9" t="s">
        <v>18</v>
      </c>
      <c r="C32" s="10"/>
    </row>
    <row r="33" spans="2:5" ht="12" customHeight="1" x14ac:dyDescent="0.25">
      <c r="B33" s="17" t="s">
        <v>46</v>
      </c>
      <c r="C33" s="15">
        <f>3300+33078</f>
        <v>36378</v>
      </c>
      <c r="E33" s="25"/>
    </row>
    <row r="34" spans="2:5" ht="12" customHeight="1" x14ac:dyDescent="0.25">
      <c r="B34" s="17" t="s">
        <v>35</v>
      </c>
      <c r="C34" s="15">
        <f>7202</f>
        <v>7202</v>
      </c>
      <c r="E34" s="25"/>
    </row>
    <row r="35" spans="2:5" ht="12" customHeight="1" x14ac:dyDescent="0.25">
      <c r="B35" s="17" t="s">
        <v>45</v>
      </c>
      <c r="C35" s="15">
        <f>4246+15538</f>
        <v>19784</v>
      </c>
      <c r="E35" s="25"/>
    </row>
    <row r="36" spans="2:5" ht="12" customHeight="1" x14ac:dyDescent="0.25">
      <c r="B36" s="17" t="s">
        <v>37</v>
      </c>
      <c r="C36" s="15">
        <f>4008</f>
        <v>4008</v>
      </c>
      <c r="E36" s="25"/>
    </row>
    <row r="37" spans="2:5" ht="12" customHeight="1" x14ac:dyDescent="0.25">
      <c r="B37" s="17" t="s">
        <v>42</v>
      </c>
      <c r="C37" s="15">
        <f>15777</f>
        <v>15777</v>
      </c>
      <c r="E37" s="25"/>
    </row>
    <row r="38" spans="2:5" ht="12" customHeight="1" x14ac:dyDescent="0.25">
      <c r="B38" s="17" t="s">
        <v>41</v>
      </c>
      <c r="C38" s="15">
        <f>3064.2</f>
        <v>3064.2</v>
      </c>
      <c r="E38" s="25"/>
    </row>
    <row r="39" spans="2:5" ht="12" customHeight="1" x14ac:dyDescent="0.25">
      <c r="B39" s="17" t="s">
        <v>40</v>
      </c>
      <c r="C39" s="15">
        <f>80680</f>
        <v>80680</v>
      </c>
      <c r="E39" s="25"/>
    </row>
    <row r="40" spans="2:5" ht="12" customHeight="1" x14ac:dyDescent="0.25">
      <c r="B40" s="17" t="s">
        <v>39</v>
      </c>
      <c r="C40" s="15">
        <f>251009</f>
        <v>251009</v>
      </c>
      <c r="E40" s="25"/>
    </row>
    <row r="41" spans="2:5" ht="12" customHeight="1" x14ac:dyDescent="0.25">
      <c r="B41" s="17" t="s">
        <v>36</v>
      </c>
      <c r="C41" s="15">
        <f>6151</f>
        <v>6151</v>
      </c>
      <c r="E41" s="25"/>
    </row>
    <row r="42" spans="2:5" ht="12" customHeight="1" x14ac:dyDescent="0.25">
      <c r="B42" s="17" t="s">
        <v>38</v>
      </c>
      <c r="C42" s="15">
        <f>6583</f>
        <v>6583</v>
      </c>
      <c r="E42" s="25"/>
    </row>
    <row r="43" spans="2:5" ht="24.75" customHeight="1" x14ac:dyDescent="0.25">
      <c r="B43" s="11" t="s">
        <v>33</v>
      </c>
      <c r="C43" s="26">
        <f>C9+C12-C11</f>
        <v>-42935.929999999993</v>
      </c>
      <c r="D43" s="14"/>
      <c r="E43" s="25"/>
    </row>
    <row r="44" spans="2:5" ht="26.25" customHeight="1" x14ac:dyDescent="0.25">
      <c r="B44" s="12" t="s">
        <v>34</v>
      </c>
      <c r="C44" s="26">
        <f>C10+C14-C17-C18-C20-C19-C21-C22-C23-C24-C25-C26-C27-C28-C29-C31-C33-C34-C35-C36-C37-C38-C39-C40-C41-C30-C42</f>
        <v>-248705.86999999988</v>
      </c>
      <c r="D44" s="14"/>
      <c r="E44" s="14"/>
    </row>
    <row r="45" spans="2:5" ht="12" customHeight="1" x14ac:dyDescent="0.25">
      <c r="B45" s="13" t="s">
        <v>4</v>
      </c>
      <c r="C45" s="8"/>
    </row>
    <row r="46" spans="2:5" ht="12" customHeight="1" x14ac:dyDescent="0.25">
      <c r="B46" s="8" t="s">
        <v>5</v>
      </c>
      <c r="C46" s="8"/>
    </row>
    <row r="47" spans="2:5" ht="12" customHeight="1" x14ac:dyDescent="0.25">
      <c r="B47" s="13" t="s">
        <v>6</v>
      </c>
      <c r="C47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2022-02-28T09:37:44Z</dcterms:modified>
</cp:coreProperties>
</file>