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30" i="5"/>
  <c r="C29"/>
  <c r="C28"/>
  <c r="C27"/>
  <c r="C26"/>
  <c r="C25"/>
  <c r="C24"/>
  <c r="C23"/>
  <c r="C22"/>
  <c r="C21"/>
  <c r="C36"/>
  <c r="C35"/>
  <c r="C34"/>
  <c r="C33"/>
  <c r="C32"/>
  <c r="C14" l="1"/>
  <c r="C38" s="1"/>
  <c r="C37" l="1"/>
</calcChain>
</file>

<file path=xl/sharedStrings.xml><?xml version="1.0" encoding="utf-8"?>
<sst xmlns="http://schemas.openxmlformats.org/spreadsheetml/2006/main" count="41" uniqueCount="41">
  <si>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</si>
  <si>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</si>
  <si>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</si>
  <si>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</si>
  <si>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</si>
  <si>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</si>
  <si>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</si>
  <si>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</si>
  <si>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</si>
  <si>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</si>
  <si>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</si>
  <si>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</si>
  <si>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</si>
  <si>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</si>
  <si>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</si>
  <si>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</si>
  <si>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</si>
  <si>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</si>
  <si>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</si>
  <si>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 xml:space="preserve"> 4.5 Поступило от ПАО"Вымпелком".</t>
  </si>
  <si>
    <t>7) Аварийно-ремонтная служба ООО "АРС"</t>
  </si>
  <si>
    <t>8) Тех.обслуживание вентканалов и дымоходов, газопровода ВГС</t>
  </si>
  <si>
    <t>10) Материалы</t>
  </si>
  <si>
    <t>11) Др.расходы(обсл.вычисл.тех.,канц.товары,транспорт и т.д.)</t>
  </si>
  <si>
    <t>12) Налоги(30,2% от з/пл., 1% с дохода)</t>
  </si>
  <si>
    <t>13) Расходы по расчетно-кассовому обслуживанию</t>
  </si>
  <si>
    <t>14) Услуги по управлению</t>
  </si>
  <si>
    <t>9) ОДН по холодному водоснабжению</t>
  </si>
  <si>
    <t>жилым домом в период с 01.01.2019г.по 31.12.2019г.</t>
  </si>
  <si>
    <t xml:space="preserve"> 4.1.Задолженность собственников и нанимателей по данным услугам на 01.01.2019г. (КВИТАНЦИИ)</t>
  </si>
  <si>
    <t xml:space="preserve"> 4.2.Задолженность собственников и нанимателей за выполненные работы на 01.01.2019г.</t>
  </si>
  <si>
    <t>7)Общая задолженность  собственников и нанимателей по ЖКУ (квитанции) на 01.01.2020г.</t>
  </si>
  <si>
    <t>8)Общая задолженность  собственников и нанимателей многоквартирного дома за выполненные работы на 01.01.2020г.</t>
  </si>
  <si>
    <t>2)       Площадь дома 6075,4 кв.м</t>
  </si>
  <si>
    <t>1)        Адрес дома:    ш.Наугорское, д.21</t>
  </si>
  <si>
    <t>3)       Дата принятия в управление:    01.07.2019г.</t>
  </si>
  <si>
    <t>Ремонт канализации с заменой участков стояка, замена кранов кв.14</t>
  </si>
  <si>
    <t>Ремонт и покраска элеваторного узла ЦО</t>
  </si>
  <si>
    <t>Благоустр.придомовой территории (покраска лавочек )</t>
  </si>
  <si>
    <t>Ремонт блока выхода на крышу 8 подъезд</t>
  </si>
  <si>
    <t>Ремонт мягкой кровли дома(исп.автоподъемника)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</si>
</sst>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indent="1"/>
    </xf>
    <xf numFmtId="0" fontId="4" fillId="2" borderId="1" xfId="0" applyFont="1" applyFill="1" applyBorder="1"/>
    <xf numFmtId="0" fontId="3" fillId="2" borderId="1" xfId="0" applyFont="1" applyFill="1" applyBorder="1" applyAlignment="1">
      <alignment horizontal="left" wrapText="1" indent="1"/>
    </xf>
    <xf numFmtId="0" fontId="5" fillId="0" borderId="0" xfId="0" applyFont="1"/>
    <xf numFmtId="0" fontId="6" fillId="2" borderId="1" xfId="0" applyFont="1" applyFill="1" applyBorder="1" applyAlignment="1">
      <alignment horizontal="left" wrapText="1" indent="1"/>
    </xf>
    <xf numFmtId="2" fontId="5" fillId="2" borderId="1" xfId="0" applyNumberFormat="1" applyFont="1" applyFill="1" applyBorder="1"/>
    <xf numFmtId="0" fontId="7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8" fillId="0" borderId="0" xfId="0" applyFont="1"/>
    <xf numFmtId="0" fontId="0" fillId="0" borderId="0" xfId="0" applyAlignment="1">
      <alignment vertical="center"/>
    </xf>
    <xf numFmtId="2" fontId="0" fillId="0" borderId="1" xfId="0" applyNumberForma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2" fontId="5" fillId="2" borderId="1" xfId="0" applyNumberFormat="1" applyFont="1" applyFill="1" applyBorder="1" applyAlignment="1">
      <alignment vertical="center"/>
    </xf>
    <xf numFmtId="2" fontId="9" fillId="0" borderId="1" xfId="0" applyNumberFormat="1" applyFont="1" applyBorder="1" applyAlignment="1">
      <alignment vertical="center"/>
    </xf>
    <xf numFmtId="2" fontId="10" fillId="2" borderId="1" xfId="0" applyNumberFormat="1" applyFont="1" applyFill="1" applyBorder="1" applyAlignment="1">
      <alignment vertical="center"/>
    </xf>
    <xf numFmtId="2" fontId="10" fillId="2" borderId="1" xfId="0" applyNumberFormat="1" applyFont="1" applyFill="1" applyBorder="1" applyAlignment="1">
      <alignment horizontal="right" vertical="center"/>
    </xf>
    <xf numFmtId="2" fontId="11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41"/>
  <sheetViews>
    <sheetView tabSelected="1" topLeftCell="A16" workbookViewId="0">
      <selection activeCell="G23" sqref="G23"/>
    </sheetView>
  </sheetViews>
  <sheetFormatPr defaultRowHeight="12" customHeight="1"/>
  <cols>
    <col min="1" max="1" width="1.42578125" customWidth="1"/>
    <col min="2" max="2" width="77.42578125" customWidth="1"/>
    <col min="3" max="3" width="11" customWidth="1"/>
    <col min="4" max="4" width="3.85546875" customWidth="1"/>
  </cols>
  <sheetData>
    <row r="1" spans="2:3" ht="12" customHeight="1">
      <c r="B1" s="2" t="s">
        <v>0</v>
      </c>
    </row>
    <row r="2" spans="2:3" ht="12" customHeight="1">
      <c r="B2" s="1" t="s">
        <v>2</v>
      </c>
    </row>
    <row r="3" spans="2:3" ht="12" customHeight="1">
      <c r="B3" s="3" t="s">
        <v>28</v>
      </c>
    </row>
    <row r="4" spans="2:3" ht="12" customHeight="1">
      <c r="B4" s="4" t="s">
        <v>34</v>
      </c>
      <c r="C4" s="5"/>
    </row>
    <row r="5" spans="2:3" ht="12" customHeight="1">
      <c r="B5" s="4" t="s">
        <v>33</v>
      </c>
      <c r="C5" s="5"/>
    </row>
    <row r="6" spans="2:3" ht="12" customHeight="1">
      <c r="B6" s="4" t="s">
        <v>35</v>
      </c>
      <c r="C6" s="5"/>
    </row>
    <row r="7" spans="2:3" ht="51.75" customHeight="1">
      <c r="B7" s="29" t="s">
        <v>3</v>
      </c>
      <c r="C7" s="30"/>
    </row>
    <row r="8" spans="2:3" ht="27" customHeight="1">
      <c r="B8" s="31" t="s">
        <v>7</v>
      </c>
      <c r="C8" s="32"/>
    </row>
    <row r="9" spans="2:3" ht="25.5" customHeight="1">
      <c r="B9" s="6" t="s">
        <v>29</v>
      </c>
      <c r="C9" s="25">
        <v>0</v>
      </c>
    </row>
    <row r="10" spans="2:3" ht="12" customHeight="1">
      <c r="B10" s="4" t="s">
        <v>30</v>
      </c>
      <c r="C10" s="25">
        <v>0</v>
      </c>
    </row>
    <row r="11" spans="2:3" ht="12" customHeight="1">
      <c r="B11" s="4" t="s">
        <v>14</v>
      </c>
      <c r="C11" s="26">
        <v>359795.58</v>
      </c>
    </row>
    <row r="12" spans="2:3" ht="12" customHeight="1">
      <c r="B12" s="4" t="s">
        <v>15</v>
      </c>
      <c r="C12" s="27">
        <v>344523.16</v>
      </c>
    </row>
    <row r="13" spans="2:3" ht="12" customHeight="1">
      <c r="B13" s="4" t="s">
        <v>19</v>
      </c>
      <c r="C13" s="27">
        <v>0</v>
      </c>
    </row>
    <row r="14" spans="2:3" ht="12" customHeight="1">
      <c r="B14" s="4" t="s">
        <v>16</v>
      </c>
      <c r="C14" s="28">
        <f>C13+C12</f>
        <v>344523.16</v>
      </c>
    </row>
    <row r="15" spans="2:3" ht="25.5" customHeight="1">
      <c r="B15" s="31" t="s">
        <v>17</v>
      </c>
      <c r="C15" s="32"/>
    </row>
    <row r="16" spans="2:3" ht="12" customHeight="1">
      <c r="B16" s="20" t="s">
        <v>1</v>
      </c>
      <c r="C16" s="22"/>
    </row>
    <row r="17" spans="2:3" ht="12" customHeight="1">
      <c r="B17" s="21" t="s">
        <v>8</v>
      </c>
      <c r="C17" s="23">
        <v>34084.910000000003</v>
      </c>
    </row>
    <row r="18" spans="2:3" ht="12" customHeight="1">
      <c r="B18" s="16" t="s">
        <v>9</v>
      </c>
      <c r="C18" s="15">
        <v>3083.06</v>
      </c>
    </row>
    <row r="19" spans="2:3" ht="12" customHeight="1">
      <c r="B19" s="16" t="s">
        <v>10</v>
      </c>
      <c r="C19" s="18">
        <v>5921.43</v>
      </c>
    </row>
    <row r="20" spans="2:3" ht="12" customHeight="1">
      <c r="B20" s="16" t="s">
        <v>11</v>
      </c>
      <c r="C20" s="18">
        <v>3963.93</v>
      </c>
    </row>
    <row r="21" spans="2:3" ht="12" customHeight="1">
      <c r="B21" s="16" t="s">
        <v>12</v>
      </c>
      <c r="C21" s="18">
        <f>62694+7938.12+1490+42000</f>
        <v>114122.12</v>
      </c>
    </row>
    <row r="22" spans="2:3" ht="12" customHeight="1">
      <c r="B22" s="16" t="s">
        <v>13</v>
      </c>
      <c r="C22" s="19">
        <f>3056.66</f>
        <v>3056.66</v>
      </c>
    </row>
    <row r="23" spans="2:3" ht="12" customHeight="1">
      <c r="B23" s="16" t="s">
        <v>20</v>
      </c>
      <c r="C23" s="18">
        <f>13920</f>
        <v>13920</v>
      </c>
    </row>
    <row r="24" spans="2:3" ht="12" customHeight="1">
      <c r="B24" s="16" t="s">
        <v>21</v>
      </c>
      <c r="C24" s="18">
        <f>11680.86</f>
        <v>11680.86</v>
      </c>
    </row>
    <row r="25" spans="2:3" ht="12" customHeight="1">
      <c r="B25" s="16" t="s">
        <v>27</v>
      </c>
      <c r="C25" s="17">
        <f>2343.42</f>
        <v>2343.42</v>
      </c>
    </row>
    <row r="26" spans="2:3" ht="12" customHeight="1">
      <c r="B26" s="16" t="s">
        <v>22</v>
      </c>
      <c r="C26" s="19">
        <f>4156.63</f>
        <v>4156.63</v>
      </c>
    </row>
    <row r="27" spans="2:3" ht="12" customHeight="1">
      <c r="B27" s="16" t="s">
        <v>23</v>
      </c>
      <c r="C27" s="18">
        <f>3080.48+12138.02+1180</f>
        <v>16398.5</v>
      </c>
    </row>
    <row r="28" spans="2:3" ht="12" customHeight="1">
      <c r="B28" s="16" t="s">
        <v>24</v>
      </c>
      <c r="C28" s="18">
        <f>2313.41+26894.11+829.7</f>
        <v>30037.22</v>
      </c>
    </row>
    <row r="29" spans="2:3" ht="12" customHeight="1">
      <c r="B29" s="16" t="s">
        <v>25</v>
      </c>
      <c r="C29" s="18">
        <f>3979.06+1427.09</f>
        <v>5406.15</v>
      </c>
    </row>
    <row r="30" spans="2:3" ht="12" customHeight="1">
      <c r="B30" s="16" t="s">
        <v>26</v>
      </c>
      <c r="C30" s="18">
        <f>22017.28+9441.19</f>
        <v>31458.47</v>
      </c>
    </row>
    <row r="31" spans="2:3" ht="28.5" customHeight="1">
      <c r="B31" s="8" t="s">
        <v>18</v>
      </c>
      <c r="C31" s="9"/>
    </row>
    <row r="32" spans="2:3" ht="12" customHeight="1">
      <c r="B32" s="16" t="s">
        <v>38</v>
      </c>
      <c r="C32" s="14">
        <f>2754.3</f>
        <v>2754.3</v>
      </c>
    </row>
    <row r="33" spans="2:4" ht="12" customHeight="1">
      <c r="B33" s="16" t="s">
        <v>36</v>
      </c>
      <c r="C33" s="14">
        <f>4937</f>
        <v>4937</v>
      </c>
    </row>
    <row r="34" spans="2:4" ht="12" customHeight="1">
      <c r="B34" s="16" t="s">
        <v>40</v>
      </c>
      <c r="C34" s="14">
        <f>19822+23189+34927+42774+6000</f>
        <v>126712</v>
      </c>
    </row>
    <row r="35" spans="2:4" ht="12" customHeight="1">
      <c r="B35" s="16" t="s">
        <v>37</v>
      </c>
      <c r="C35" s="14">
        <f>3817</f>
        <v>3817</v>
      </c>
    </row>
    <row r="36" spans="2:4" ht="12" customHeight="1">
      <c r="B36" s="16" t="s">
        <v>39</v>
      </c>
      <c r="C36" s="14">
        <f>8360</f>
        <v>8360</v>
      </c>
    </row>
    <row r="37" spans="2:4" ht="24.75" customHeight="1">
      <c r="B37" s="10" t="s">
        <v>31</v>
      </c>
      <c r="C37" s="24">
        <f>C9+C12-C11</f>
        <v>-15272.420000000042</v>
      </c>
      <c r="D37" s="13"/>
    </row>
    <row r="38" spans="2:4" ht="26.25" customHeight="1">
      <c r="B38" s="11" t="s">
        <v>32</v>
      </c>
      <c r="C38" s="24">
        <f>C10+C14-C17-C18-C20-C19-C21-C22-C23-C24-C25-C26-C27-C28-C29-C30-C32-C33-C34-C35-C36</f>
        <v>-81690.500000000015</v>
      </c>
      <c r="D38" s="13"/>
    </row>
    <row r="39" spans="2:4" ht="12" customHeight="1">
      <c r="B39" s="12" t="s">
        <v>4</v>
      </c>
      <c r="C39" s="7"/>
    </row>
    <row r="40" spans="2:4" ht="12" customHeight="1">
      <c r="B40" s="7" t="s">
        <v>5</v>
      </c>
      <c r="C40" s="7"/>
    </row>
    <row r="41" spans="2:4" ht="12" customHeight="1">
      <c r="B41" s="12" t="s">
        <v>6</v>
      </c>
      <c r="C41" s="7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2020-03-02T11:59:48Z</dcterms:modified>
</cp:coreProperties>
</file>