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30" i="5" l="1"/>
  <c r="C29" i="5"/>
  <c r="C28" i="5"/>
  <c r="C26" i="5"/>
  <c r="C22" i="5"/>
  <c r="C21" i="5"/>
  <c r="C44" i="5"/>
  <c r="C43" i="5"/>
  <c r="C40" i="5"/>
  <c r="C39" i="5"/>
  <c r="C38" i="5"/>
  <c r="C37" i="5"/>
  <c r="C36" i="5"/>
  <c r="C35" i="5"/>
  <c r="C34" i="5"/>
  <c r="C33" i="5"/>
  <c r="C45" i="5" l="1"/>
  <c r="C14" i="5" l="1"/>
  <c r="C46" i="5" s="1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<sst xmlns="http://schemas.openxmlformats.org/spreadsheetml/2006/main" count="49" uniqueCount="49">
  <si>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</si>
  <si>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</si>
  <si>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</si>
  <si>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</si>
  <si>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</si>
  <si>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</si>
  <si>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</si>
  <si>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</si>
  <si>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</si>
  <si>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</si>
  <si>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</si>
  <si>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</si>
  <si>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</si>
  <si>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</si>
  <si>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</si>
  <si>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</si>
  <si>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</si>
  <si>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</si>
  <si>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</si>
  <si>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1)        Адрес дома:    ш.Московское, д.176</t>
  </si>
  <si>
    <t>3)       Дата принятия в управление:    01.07.2018г.</t>
  </si>
  <si>
    <t>7) Аварийно-ремонтная служба ООО "АРС"</t>
  </si>
  <si>
    <t>8) Тех.обслуживание узлов учета тепловой энергии, шкафа насосной УСР, УСА+</t>
  </si>
  <si>
    <t>9) Тех.обслуживание газопровода ВГС</t>
  </si>
  <si>
    <t>2)       Площадь дома 13396,5 кв.м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</si>
  <si>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</si>
  <si>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</si>
  <si>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</si>
  <si>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</si>
  <si>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</si>
  <si>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межлестничных площадок (половая плитка)</t>
  </si>
  <si>
    <t>Ремонт освещение подъезда, уличного освещения(исп.вышки)</t>
  </si>
  <si>
    <t>Изоляция труб системы ГВС</t>
  </si>
  <si>
    <t>Замена манометров, кранов, клапонов, затворов на системе ГВС (подвал)</t>
  </si>
  <si>
    <t>Ремонт мусоропровода, демонтаж металлоконстр., установка замков 1 подъезд</t>
  </si>
  <si>
    <t>Разборка и установка теплосчетчиков, датчиков, термометров на системе ГВС (подвал)</t>
  </si>
  <si>
    <t xml:space="preserve"> 4.5 Поступило от ПАО"МТС",ООО"Нэт Бай Нэт Холдинг",ПАО"Вымпелком",ПАО "Ростелеком",ЗАО"Ресурс-Связь",ООО"Реком"</t>
  </si>
  <si>
    <t>Поверка и обследование общедомовых счетчиков ГВС, ХВС</t>
  </si>
  <si>
    <t>Замена вентилей, клапанов, участка стояка ЦО(подвал)</t>
  </si>
  <si>
    <t>Установка врезного замка в тамбур кв.97,98</t>
  </si>
  <si>
    <t>Установка насоса, кранов на системе ЦО</t>
  </si>
  <si>
    <t>Ремонт инженерных сетей ХВС с заменой стояка  в подвале 6 подъезда</t>
  </si>
  <si>
    <t>Благоустр.придомовой территории (завоз песка на д/пл.,изгот.и установ.скамейки п-д.4)</t>
  </si>
  <si>
    <t>10) ОДН по горячему и холодному водоснабжению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</si>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</sst>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vertical="center"/>
    </xf>
    <xf numFmtId="2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tabSelected="1" workbookViewId="0">
      <selection activeCell="B7" sqref="B7:C7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2" customWidth="1"/>
    <col min="4" max="4" width="5" customWidth="1"/>
    <col min="5" max="5" width="10.5546875" bestFit="1" customWidth="1"/>
  </cols>
  <sheetData>
    <row r="1" spans="2:5" ht="12" customHeight="1" x14ac:dyDescent="0.3">
      <c r="B1" s="2" t="s">
        <v>0</v>
      </c>
      <c r="C1" s="3"/>
    </row>
    <row r="2" spans="2:5" ht="12" customHeight="1" x14ac:dyDescent="0.3">
      <c r="B2" s="4" t="s">
        <v>2</v>
      </c>
      <c r="C2" s="3"/>
    </row>
    <row r="3" spans="2:5" ht="12" customHeight="1" x14ac:dyDescent="0.3">
      <c r="B3" s="23" t="s">
        <v>25</v>
      </c>
      <c r="C3" s="3"/>
    </row>
    <row r="4" spans="2:5" ht="12" customHeight="1" x14ac:dyDescent="0.3">
      <c r="B4" s="14" t="s">
        <v>19</v>
      </c>
      <c r="C4" s="5"/>
    </row>
    <row r="5" spans="2:5" ht="12" customHeight="1" x14ac:dyDescent="0.3">
      <c r="B5" s="26" t="s">
        <v>24</v>
      </c>
      <c r="C5" s="5"/>
    </row>
    <row r="6" spans="2:5" ht="12" customHeight="1" x14ac:dyDescent="0.3">
      <c r="B6" s="14" t="s">
        <v>20</v>
      </c>
      <c r="C6" s="5"/>
    </row>
    <row r="7" spans="2:5" ht="70.2" customHeight="1" x14ac:dyDescent="0.3">
      <c r="B7" s="36" t="s">
        <v>3</v>
      </c>
      <c r="C7" s="37"/>
    </row>
    <row r="8" spans="2:5" ht="27" customHeight="1" x14ac:dyDescent="0.3">
      <c r="B8" s="34" t="s">
        <v>7</v>
      </c>
      <c r="C8" s="35"/>
    </row>
    <row r="9" spans="2:5" ht="25.5" customHeight="1" x14ac:dyDescent="0.3">
      <c r="B9" s="33" t="s">
        <v>26</v>
      </c>
      <c r="C9" s="30">
        <v>-140089.65</v>
      </c>
    </row>
    <row r="10" spans="2:5" ht="12" customHeight="1" x14ac:dyDescent="0.3">
      <c r="B10" s="26" t="s">
        <v>27</v>
      </c>
      <c r="C10" s="30">
        <v>189247.21</v>
      </c>
    </row>
    <row r="11" spans="2:5" ht="12" customHeight="1" x14ac:dyDescent="0.3">
      <c r="B11" s="14" t="s">
        <v>8</v>
      </c>
      <c r="C11" s="31">
        <v>2025901.56</v>
      </c>
    </row>
    <row r="12" spans="2:5" ht="12" customHeight="1" x14ac:dyDescent="0.3">
      <c r="B12" s="14" t="s">
        <v>15</v>
      </c>
      <c r="C12" s="32">
        <v>2053098.68</v>
      </c>
    </row>
    <row r="13" spans="2:5" ht="12" customHeight="1" x14ac:dyDescent="0.3">
      <c r="B13" s="14" t="s">
        <v>36</v>
      </c>
      <c r="C13" s="16">
        <v>45331.87</v>
      </c>
    </row>
    <row r="14" spans="2:5" ht="12" customHeight="1" x14ac:dyDescent="0.3">
      <c r="B14" s="14" t="s">
        <v>16</v>
      </c>
      <c r="C14" s="29">
        <f>C13+C12</f>
        <v>2098430.5499999998</v>
      </c>
      <c r="E14" s="22"/>
    </row>
    <row r="15" spans="2:5" ht="25.5" customHeight="1" x14ac:dyDescent="0.3">
      <c r="B15" s="34" t="s">
        <v>17</v>
      </c>
      <c r="C15" s="35"/>
    </row>
    <row r="16" spans="2:5" ht="12" customHeight="1" x14ac:dyDescent="0.3">
      <c r="B16" s="10" t="s">
        <v>1</v>
      </c>
      <c r="C16" s="12"/>
    </row>
    <row r="17" spans="2:5" ht="12" customHeight="1" x14ac:dyDescent="0.3">
      <c r="B17" s="11" t="s">
        <v>9</v>
      </c>
      <c r="C17" s="13">
        <v>260895.3</v>
      </c>
      <c r="E17" s="22"/>
    </row>
    <row r="18" spans="2:5" ht="12" customHeight="1" x14ac:dyDescent="0.3">
      <c r="B18" s="6" t="s">
        <v>10</v>
      </c>
      <c r="C18" s="24">
        <v>8859.2800000000007</v>
      </c>
    </row>
    <row r="19" spans="2:5" ht="12" customHeight="1" x14ac:dyDescent="0.3">
      <c r="B19" s="6" t="s">
        <v>11</v>
      </c>
      <c r="C19" s="8">
        <v>16881.46</v>
      </c>
    </row>
    <row r="20" spans="2:5" ht="12" customHeight="1" x14ac:dyDescent="0.3">
      <c r="B20" s="6" t="s">
        <v>12</v>
      </c>
      <c r="C20" s="8">
        <v>11300.81</v>
      </c>
    </row>
    <row r="21" spans="2:5" ht="12" customHeight="1" x14ac:dyDescent="0.3">
      <c r="B21" s="6" t="s">
        <v>13</v>
      </c>
      <c r="C21" s="8">
        <f>9000+4200+3756+11153.8+2200+12999+12999+3050+5000+108000+168000</f>
        <v>340357.8</v>
      </c>
    </row>
    <row r="22" spans="2:5" ht="12" customHeight="1" x14ac:dyDescent="0.3">
      <c r="B22" s="6" t="s">
        <v>14</v>
      </c>
      <c r="C22" s="9">
        <f>7117.05+4200+3800+2540</f>
        <v>17657.05</v>
      </c>
    </row>
    <row r="23" spans="2:5" ht="12" customHeight="1" x14ac:dyDescent="0.3">
      <c r="B23" s="6" t="s">
        <v>21</v>
      </c>
      <c r="C23" s="8">
        <v>62400</v>
      </c>
    </row>
    <row r="24" spans="2:5" ht="12" customHeight="1" x14ac:dyDescent="0.3">
      <c r="B24" s="25" t="s">
        <v>22</v>
      </c>
      <c r="C24" s="13">
        <v>85404.96</v>
      </c>
    </row>
    <row r="25" spans="2:5" ht="12" customHeight="1" x14ac:dyDescent="0.3">
      <c r="B25" s="25" t="s">
        <v>23</v>
      </c>
      <c r="C25" s="8">
        <v>25578.240000000002</v>
      </c>
    </row>
    <row r="26" spans="2:5" ht="12" customHeight="1" x14ac:dyDescent="0.3">
      <c r="B26" s="25" t="s">
        <v>43</v>
      </c>
      <c r="C26" s="7">
        <f>29930.04+82865.9+72258.15</f>
        <v>185054.09</v>
      </c>
    </row>
    <row r="27" spans="2:5" ht="12" customHeight="1" x14ac:dyDescent="0.3">
      <c r="B27" s="25" t="s">
        <v>44</v>
      </c>
      <c r="C27" s="9">
        <v>27223.94</v>
      </c>
    </row>
    <row r="28" spans="2:5" ht="12" customHeight="1" x14ac:dyDescent="0.3">
      <c r="B28" s="25" t="s">
        <v>45</v>
      </c>
      <c r="C28" s="8">
        <f>26253.65+48953.75+600</f>
        <v>75807.399999999994</v>
      </c>
    </row>
    <row r="29" spans="2:5" ht="12" customHeight="1" x14ac:dyDescent="0.3">
      <c r="B29" s="25" t="s">
        <v>46</v>
      </c>
      <c r="C29" s="8">
        <f>13440.67+173328.93+5669.83</f>
        <v>192439.43</v>
      </c>
    </row>
    <row r="30" spans="2:5" ht="12" customHeight="1" x14ac:dyDescent="0.3">
      <c r="B30" s="25" t="s">
        <v>47</v>
      </c>
      <c r="C30" s="8">
        <f>20967.44+8137.76</f>
        <v>29105.199999999997</v>
      </c>
    </row>
    <row r="31" spans="2:5" ht="12" customHeight="1" x14ac:dyDescent="0.3">
      <c r="B31" s="25" t="s">
        <v>48</v>
      </c>
      <c r="C31" s="8">
        <v>184871.72</v>
      </c>
    </row>
    <row r="32" spans="2:5" ht="30.75" customHeight="1" x14ac:dyDescent="0.3">
      <c r="B32" s="17" t="s">
        <v>18</v>
      </c>
      <c r="C32" s="15"/>
    </row>
    <row r="33" spans="2:5" ht="12" customHeight="1" x14ac:dyDescent="0.3">
      <c r="B33" s="20" t="s">
        <v>42</v>
      </c>
      <c r="C33" s="21">
        <f>5500+13700</f>
        <v>19200</v>
      </c>
      <c r="E33" s="22"/>
    </row>
    <row r="34" spans="2:5" ht="12" customHeight="1" x14ac:dyDescent="0.3">
      <c r="B34" s="20" t="s">
        <v>33</v>
      </c>
      <c r="C34" s="21">
        <f>13685+26517</f>
        <v>40202</v>
      </c>
      <c r="E34" s="1"/>
    </row>
    <row r="35" spans="2:5" ht="12" customHeight="1" x14ac:dyDescent="0.3">
      <c r="B35" s="20" t="s">
        <v>38</v>
      </c>
      <c r="C35" s="21">
        <f>8664+10493</f>
        <v>19157</v>
      </c>
      <c r="E35" s="1"/>
    </row>
    <row r="36" spans="2:5" ht="12" customHeight="1" x14ac:dyDescent="0.3">
      <c r="B36" s="20" t="s">
        <v>32</v>
      </c>
      <c r="C36" s="21">
        <f>11246</f>
        <v>11246</v>
      </c>
      <c r="E36" s="1"/>
    </row>
    <row r="37" spans="2:5" ht="12" customHeight="1" x14ac:dyDescent="0.3">
      <c r="B37" s="20" t="s">
        <v>35</v>
      </c>
      <c r="C37" s="21">
        <f>9051+9051</f>
        <v>18102</v>
      </c>
    </row>
    <row r="38" spans="2:5" ht="12" customHeight="1" x14ac:dyDescent="0.3">
      <c r="B38" s="20" t="s">
        <v>31</v>
      </c>
      <c r="C38" s="21">
        <f>2618.25+2073.6+4000</f>
        <v>8691.85</v>
      </c>
    </row>
    <row r="39" spans="2:5" ht="12" customHeight="1" x14ac:dyDescent="0.3">
      <c r="B39" s="20" t="s">
        <v>30</v>
      </c>
      <c r="C39" s="21">
        <f>1793+21155</f>
        <v>22948</v>
      </c>
    </row>
    <row r="40" spans="2:5" ht="12" customHeight="1" x14ac:dyDescent="0.3">
      <c r="B40" s="20" t="s">
        <v>34</v>
      </c>
      <c r="C40" s="21">
        <f>5687</f>
        <v>5687</v>
      </c>
    </row>
    <row r="41" spans="2:5" ht="12" customHeight="1" x14ac:dyDescent="0.3">
      <c r="B41" s="20" t="s">
        <v>41</v>
      </c>
      <c r="C41" s="21">
        <v>10470</v>
      </c>
    </row>
    <row r="42" spans="2:5" ht="12" customHeight="1" x14ac:dyDescent="0.3">
      <c r="B42" s="20" t="s">
        <v>37</v>
      </c>
      <c r="C42" s="21">
        <v>11362.3</v>
      </c>
    </row>
    <row r="43" spans="2:5" ht="12" customHeight="1" x14ac:dyDescent="0.3">
      <c r="B43" s="20" t="s">
        <v>40</v>
      </c>
      <c r="C43" s="21">
        <f>12038+8438</f>
        <v>20476</v>
      </c>
    </row>
    <row r="44" spans="2:5" ht="12" customHeight="1" x14ac:dyDescent="0.3">
      <c r="B44" s="20" t="s">
        <v>39</v>
      </c>
      <c r="C44" s="21">
        <f>921</f>
        <v>921</v>
      </c>
    </row>
    <row r="45" spans="2:5" ht="24.75" customHeight="1" x14ac:dyDescent="0.3">
      <c r="B45" s="27" t="s">
        <v>28</v>
      </c>
      <c r="C45" s="15">
        <f>C9+C12-C11</f>
        <v>-112892.53000000003</v>
      </c>
      <c r="E45" s="22"/>
    </row>
    <row r="46" spans="2:5" ht="26.25" customHeight="1" x14ac:dyDescent="0.3">
      <c r="B46" s="28" t="s">
        <v>29</v>
      </c>
      <c r="C46" s="15">
        <f>C10+C14-C17-C18-C20-C19-C21-C22-C23-C24-C25-C26-C27-C28-C29-C30-C31-C33-C34-C35-C36-C37-C38-C39-C40-C41-C42-C43-C44</f>
        <v>575377.92999999982</v>
      </c>
    </row>
    <row r="47" spans="2:5" ht="13.95" customHeight="1" x14ac:dyDescent="0.3">
      <c r="B47" s="18" t="s">
        <v>4</v>
      </c>
      <c r="C47" s="19"/>
    </row>
    <row r="48" spans="2:5" ht="13.95" customHeight="1" x14ac:dyDescent="0.3">
      <c r="B48" s="19" t="s">
        <v>5</v>
      </c>
      <c r="C48" s="19"/>
    </row>
    <row r="49" spans="2:3" ht="13.95" customHeight="1" x14ac:dyDescent="0.3">
      <c r="B49" s="18" t="s">
        <v>6</v>
      </c>
      <c r="C49" s="19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2021-03-26T14:31:28Z</dcterms:modified>
</cp:coreProperties>
</file>