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2" i="5"/>
  <c r="C31"/>
  <c r="C30"/>
  <c r="C29"/>
  <c r="C28"/>
  <c r="C27"/>
  <c r="C26"/>
  <c r="C25"/>
  <c r="C24"/>
  <c r="C23"/>
  <c r="C22"/>
  <c r="C21"/>
  <c r="C45" l="1"/>
  <c r="C44"/>
  <c r="C43"/>
  <c r="C42"/>
  <c r="C41"/>
  <c r="C40"/>
  <c r="C39"/>
  <c r="C38"/>
  <c r="C37"/>
  <c r="C36"/>
  <c r="C35"/>
  <c r="C34"/>
  <c r="C13" l="1"/>
  <c r="C46" l="1"/>
  <c r="C14" l="1"/>
  <c r="C47" s="1"/>
</calcChain>
</file>

<file path=xl/sharedStrings.xml><?xml version="1.0" encoding="utf-8"?>
<sst xmlns="http://schemas.openxmlformats.org/spreadsheetml/2006/main" count="50" uniqueCount="50">
  <si>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</si>
  <si>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</si>
  <si>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</si>
  <si>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</si>
  <si>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</si>
  <si>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</si>
  <si>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</si>
  <si>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</si>
  <si>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</si>
  <si>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</si>
  <si>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</si>
  <si>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</si>
  <si>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</si>
  <si>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</si>
  <si>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</si>
  <si>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</si>
  <si>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</si>
  <si>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</si>
  <si>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</si>
  <si>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1)        Адрес дома:    ш.Московское, д.176</t>
  </si>
  <si>
    <t>3)       Дата принятия в управление:    01.07.2018г.</t>
  </si>
  <si>
    <t xml:space="preserve"> 4.5 Поступило от ПАО"МТС",ООО"Нэт Бай Нэт Холдинг",ПАО"Вымпелком",ПАО "Ростелеком",ЗАО"Ресурс-Связь",ООО"Реком", ПАО "Инфомедия"</t>
  </si>
  <si>
    <t>7) Аварийно-ремонтная служба ООО "АРС"</t>
  </si>
  <si>
    <t>8) Тех.обслуживание узлов учета тепловой энергии, шкафа насосной УСР, УСА+</t>
  </si>
  <si>
    <t>Ремонт мусорного контейнера</t>
  </si>
  <si>
    <t>жилым домом в период с 01.01.2019г.по 31.12.2019г.</t>
  </si>
  <si>
    <t>9) Тех.обслуживание газопровода ВГС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</si>
  <si>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</si>
  <si>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</si>
  <si>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</si>
  <si>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</si>
  <si>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Ремонт ограждений сквозного проезда</t>
  </si>
  <si>
    <t>Ремонт инженерных сетей ГВС с заменой стояков в кв.157,76</t>
  </si>
  <si>
    <t>Ремонт межпанельных швов</t>
  </si>
  <si>
    <t>2)       Площадь дома 13396,5 кв.м</t>
  </si>
  <si>
    <t>Ремонт фасада дома</t>
  </si>
  <si>
    <t>Устройство водоразборного узла в техническом помещении дома</t>
  </si>
  <si>
    <t>Ремонт освещения подъезд 3, подвал</t>
  </si>
  <si>
    <t>Благоустр.придомовой территории (завоз песка на д/пл., покраска оборудования на д/пл.)</t>
  </si>
  <si>
    <t>Замена мусоропроводного клапана подъезд 6</t>
  </si>
  <si>
    <t>10) Мех.очистка терлообменника в подвальн.помещен.Мирошников А.И.</t>
  </si>
  <si>
    <t>12) Материалы</t>
  </si>
  <si>
    <t>13) Др.расходы(обсл.вычисл.тех.,канц.товары,транспорт и т.д.)</t>
  </si>
  <si>
    <t>14) Налоги(30,2% от з/пл., 1% с дохода)</t>
  </si>
  <si>
    <t>15) Расходы по расчетно-кассовому обслуживанию</t>
  </si>
  <si>
    <t>16) Услуги по управлению</t>
  </si>
  <si>
    <t>Замена розлива ХВС, кранов в техподполье</t>
  </si>
  <si>
    <t>Установка автоматических воздухоотводчиков</t>
  </si>
  <si>
    <t>Ремонт межлестничных площадок (половая плитка)</t>
  </si>
  <si>
    <t>11) ОДН по горячему и холодному водоснабжению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</si>
</sst>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right" vertical="center"/>
    </xf>
    <xf numFmtId="2" fontId="11" fillId="0" borderId="1" xfId="0" applyNumberFormat="1" applyFont="1" applyBorder="1" applyAlignment="1">
      <alignment vertical="center"/>
    </xf>
    <xf numFmtId="2" fontId="12" fillId="2" borderId="1" xfId="0" applyNumberFormat="1" applyFont="1" applyFill="1" applyBorder="1" applyAlignment="1">
      <alignment vertical="center"/>
    </xf>
    <xf numFmtId="2" fontId="12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0"/>
  <sheetViews>
    <sheetView tabSelected="1" workbookViewId="0">
      <selection activeCell="F17" sqref="F17"/>
    </sheetView>
  </sheetViews>
  <sheetFormatPr defaultRowHeight="12" customHeight="1"/>
  <cols>
    <col min="1" max="1" width="1.42578125" customWidth="1"/>
    <col min="2" max="2" width="77.42578125" customWidth="1"/>
    <col min="3" max="3" width="12" customWidth="1"/>
    <col min="4" max="4" width="5" customWidth="1"/>
  </cols>
  <sheetData>
    <row r="1" spans="2:3" ht="12" customHeight="1">
      <c r="B1" s="1" t="s">
        <v>0</v>
      </c>
      <c r="C1" s="2"/>
    </row>
    <row r="2" spans="2:3" ht="12" customHeight="1">
      <c r="B2" s="3" t="s">
        <v>2</v>
      </c>
      <c r="C2" s="2"/>
    </row>
    <row r="3" spans="2:3" ht="12" customHeight="1">
      <c r="B3" s="21" t="s">
        <v>25</v>
      </c>
      <c r="C3" s="2"/>
    </row>
    <row r="4" spans="2:3" ht="12" customHeight="1">
      <c r="B4" s="13" t="s">
        <v>19</v>
      </c>
      <c r="C4" s="4"/>
    </row>
    <row r="5" spans="2:3" ht="12" customHeight="1">
      <c r="B5" s="24" t="s">
        <v>34</v>
      </c>
      <c r="C5" s="4"/>
    </row>
    <row r="6" spans="2:3" ht="12" customHeight="1">
      <c r="B6" s="13" t="s">
        <v>20</v>
      </c>
      <c r="C6" s="4"/>
    </row>
    <row r="7" spans="2:3" ht="51.75" customHeight="1">
      <c r="B7" s="34" t="s">
        <v>3</v>
      </c>
      <c r="C7" s="35"/>
    </row>
    <row r="8" spans="2:3" ht="27" customHeight="1">
      <c r="B8" s="32" t="s">
        <v>7</v>
      </c>
      <c r="C8" s="33"/>
    </row>
    <row r="9" spans="2:3" ht="25.5" customHeight="1">
      <c r="B9" s="27" t="s">
        <v>27</v>
      </c>
      <c r="C9" s="29">
        <v>-92298.66</v>
      </c>
    </row>
    <row r="10" spans="2:3" ht="12" customHeight="1">
      <c r="B10" s="24" t="s">
        <v>28</v>
      </c>
      <c r="C10" s="29">
        <v>-47820.44</v>
      </c>
    </row>
    <row r="11" spans="2:3" ht="12" customHeight="1">
      <c r="B11" s="13" t="s">
        <v>8</v>
      </c>
      <c r="C11" s="30">
        <v>1987635.36</v>
      </c>
    </row>
    <row r="12" spans="2:3" ht="12" customHeight="1">
      <c r="B12" s="13" t="s">
        <v>15</v>
      </c>
      <c r="C12" s="31">
        <v>1939844.37</v>
      </c>
    </row>
    <row r="13" spans="2:3" ht="12" customHeight="1">
      <c r="B13" s="13" t="s">
        <v>21</v>
      </c>
      <c r="C13" s="15">
        <f>48609.55</f>
        <v>48609.55</v>
      </c>
    </row>
    <row r="14" spans="2:3" ht="12" customHeight="1">
      <c r="B14" s="13" t="s">
        <v>16</v>
      </c>
      <c r="C14" s="28">
        <f>C13+C12</f>
        <v>1988453.9200000002</v>
      </c>
    </row>
    <row r="15" spans="2:3" ht="25.5" customHeight="1">
      <c r="B15" s="32" t="s">
        <v>17</v>
      </c>
      <c r="C15" s="33"/>
    </row>
    <row r="16" spans="2:3" ht="12" customHeight="1">
      <c r="B16" s="9" t="s">
        <v>1</v>
      </c>
      <c r="C16" s="11"/>
    </row>
    <row r="17" spans="2:3" ht="12" customHeight="1">
      <c r="B17" s="10" t="s">
        <v>9</v>
      </c>
      <c r="C17" s="12">
        <v>358561.01</v>
      </c>
    </row>
    <row r="18" spans="2:3" ht="12" customHeight="1">
      <c r="B18" s="5" t="s">
        <v>10</v>
      </c>
      <c r="C18" s="22">
        <v>12175.73</v>
      </c>
    </row>
    <row r="19" spans="2:3" ht="12" customHeight="1">
      <c r="B19" s="5" t="s">
        <v>11</v>
      </c>
      <c r="C19" s="7">
        <v>23201.01</v>
      </c>
    </row>
    <row r="20" spans="2:3" ht="12" customHeight="1">
      <c r="B20" s="5" t="s">
        <v>12</v>
      </c>
      <c r="C20" s="7">
        <v>15531.25</v>
      </c>
    </row>
    <row r="21" spans="2:3" ht="12" customHeight="1">
      <c r="B21" s="5" t="s">
        <v>13</v>
      </c>
      <c r="C21" s="7">
        <f>15876.24+10000+6000+6047+5650+108000+168000</f>
        <v>319573.24</v>
      </c>
    </row>
    <row r="22" spans="2:3" ht="12" customHeight="1">
      <c r="B22" s="5" t="s">
        <v>14</v>
      </c>
      <c r="C22" s="8">
        <f>6534.99+6000</f>
        <v>12534.99</v>
      </c>
    </row>
    <row r="23" spans="2:3" ht="12" customHeight="1">
      <c r="B23" s="5" t="s">
        <v>22</v>
      </c>
      <c r="C23" s="7">
        <f>62400</f>
        <v>62400</v>
      </c>
    </row>
    <row r="24" spans="2:3" ht="12" customHeight="1">
      <c r="B24" s="23" t="s">
        <v>23</v>
      </c>
      <c r="C24" s="12">
        <f>85404.96</f>
        <v>85404.96</v>
      </c>
    </row>
    <row r="25" spans="2:3" ht="12" customHeight="1">
      <c r="B25" s="23" t="s">
        <v>26</v>
      </c>
      <c r="C25" s="7">
        <f>25578.24</f>
        <v>25578.240000000002</v>
      </c>
    </row>
    <row r="26" spans="2:3" s="20" customFormat="1" ht="12" customHeight="1">
      <c r="B26" s="23" t="s">
        <v>40</v>
      </c>
      <c r="C26" s="7">
        <f>5200</f>
        <v>5200</v>
      </c>
    </row>
    <row r="27" spans="2:3" ht="12" customHeight="1">
      <c r="B27" s="23" t="s">
        <v>49</v>
      </c>
      <c r="C27" s="6">
        <f>10322.42+69580.01</f>
        <v>79902.429999999993</v>
      </c>
    </row>
    <row r="28" spans="2:3" ht="12" customHeight="1">
      <c r="B28" s="23" t="s">
        <v>41</v>
      </c>
      <c r="C28" s="8">
        <f>20698.9</f>
        <v>20698.900000000001</v>
      </c>
    </row>
    <row r="29" spans="2:3" ht="12" customHeight="1">
      <c r="B29" s="23" t="s">
        <v>42</v>
      </c>
      <c r="C29" s="7">
        <f>28054.74+58215.51+250</f>
        <v>86520.25</v>
      </c>
    </row>
    <row r="30" spans="2:3" ht="12" customHeight="1">
      <c r="B30" s="23" t="s">
        <v>43</v>
      </c>
      <c r="C30" s="7">
        <f>12757.3+207011.64+5327.32</f>
        <v>225096.26</v>
      </c>
    </row>
    <row r="31" spans="2:3" ht="12" customHeight="1">
      <c r="B31" s="23" t="s">
        <v>44</v>
      </c>
      <c r="C31" s="7">
        <f>21942.56+8326.91</f>
        <v>30269.47</v>
      </c>
    </row>
    <row r="32" spans="2:3" ht="12" customHeight="1">
      <c r="B32" s="23" t="s">
        <v>45</v>
      </c>
      <c r="C32" s="7">
        <f>138172.86+46699.8</f>
        <v>184872.65999999997</v>
      </c>
    </row>
    <row r="33" spans="2:3" ht="30.75" customHeight="1">
      <c r="B33" s="16" t="s">
        <v>18</v>
      </c>
      <c r="C33" s="14"/>
    </row>
    <row r="34" spans="2:3" ht="12" customHeight="1">
      <c r="B34" s="23" t="s">
        <v>38</v>
      </c>
      <c r="C34" s="19">
        <f>4400+2665.4</f>
        <v>7065.4</v>
      </c>
    </row>
    <row r="35" spans="2:3" ht="12" customHeight="1">
      <c r="B35" s="23" t="s">
        <v>39</v>
      </c>
      <c r="C35" s="19">
        <f>4520</f>
        <v>4520</v>
      </c>
    </row>
    <row r="36" spans="2:3" ht="12" customHeight="1">
      <c r="B36" s="23" t="s">
        <v>46</v>
      </c>
      <c r="C36" s="19">
        <f>27622</f>
        <v>27622</v>
      </c>
    </row>
    <row r="37" spans="2:3" ht="12" customHeight="1">
      <c r="B37" s="23" t="s">
        <v>37</v>
      </c>
      <c r="C37" s="19">
        <f>913.47+1260</f>
        <v>2173.4700000000003</v>
      </c>
    </row>
    <row r="38" spans="2:3" ht="12" customHeight="1">
      <c r="B38" s="23" t="s">
        <v>33</v>
      </c>
      <c r="C38" s="19">
        <f>24316</f>
        <v>24316</v>
      </c>
    </row>
    <row r="39" spans="2:3" ht="12" customHeight="1">
      <c r="B39" s="23" t="s">
        <v>24</v>
      </c>
      <c r="C39" s="19">
        <f>1761</f>
        <v>1761</v>
      </c>
    </row>
    <row r="40" spans="2:3" ht="12" customHeight="1">
      <c r="B40" s="23" t="s">
        <v>32</v>
      </c>
      <c r="C40" s="19">
        <f>13307+18487</f>
        <v>31794</v>
      </c>
    </row>
    <row r="41" spans="2:3" ht="12" customHeight="1">
      <c r="B41" s="23" t="s">
        <v>31</v>
      </c>
      <c r="C41" s="19">
        <f>2613</f>
        <v>2613</v>
      </c>
    </row>
    <row r="42" spans="2:3" ht="12" customHeight="1">
      <c r="B42" s="23" t="s">
        <v>35</v>
      </c>
      <c r="C42" s="19">
        <f>85938</f>
        <v>85938</v>
      </c>
    </row>
    <row r="43" spans="2:3" ht="12" customHeight="1">
      <c r="B43" s="23" t="s">
        <v>48</v>
      </c>
      <c r="C43" s="19">
        <f>2408</f>
        <v>2408</v>
      </c>
    </row>
    <row r="44" spans="2:3" ht="12" customHeight="1">
      <c r="B44" s="23" t="s">
        <v>36</v>
      </c>
      <c r="C44" s="19">
        <f>2465</f>
        <v>2465</v>
      </c>
    </row>
    <row r="45" spans="2:3" ht="12" customHeight="1">
      <c r="B45" s="23" t="s">
        <v>47</v>
      </c>
      <c r="C45" s="19">
        <f>11190</f>
        <v>11190</v>
      </c>
    </row>
    <row r="46" spans="2:3" ht="24.75" customHeight="1">
      <c r="B46" s="25" t="s">
        <v>29</v>
      </c>
      <c r="C46" s="14">
        <f>C9+C12-C11</f>
        <v>-140089.64999999991</v>
      </c>
    </row>
    <row r="47" spans="2:3" ht="26.25" customHeight="1">
      <c r="B47" s="26" t="s">
        <v>30</v>
      </c>
      <c r="C47" s="14">
        <f>C10+C14-C17-C18-C20-C19-C21-C22-C23-C24-C25-C26-C27-C28-C29-C30-C31-C32-C34-C35-C36-C37-C38-C39-C40-C41-C42-C43-C44-C45</f>
        <v>189247.21000000037</v>
      </c>
    </row>
    <row r="48" spans="2:3" ht="12" customHeight="1">
      <c r="B48" s="17" t="s">
        <v>4</v>
      </c>
      <c r="C48" s="18"/>
    </row>
    <row r="49" spans="2:3" ht="12" customHeight="1">
      <c r="B49" s="18" t="s">
        <v>5</v>
      </c>
      <c r="C49" s="18"/>
    </row>
    <row r="50" spans="2:3" ht="12" customHeight="1">
      <c r="B50" s="17" t="s">
        <v>6</v>
      </c>
      <c r="C50" s="1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2020-03-02T11:29:26Z</dcterms:modified>
</cp:coreProperties>
</file>