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1" i="5"/>
  <c r="C20"/>
  <c r="C32"/>
  <c r="C30"/>
  <c r="C29"/>
  <c r="C25"/>
  <c r="C24"/>
  <c r="C23"/>
  <c r="C22"/>
  <c r="C21"/>
  <c r="C46"/>
  <c r="C45"/>
  <c r="C44"/>
  <c r="C43"/>
  <c r="C42"/>
  <c r="C41"/>
  <c r="C40"/>
  <c r="C38"/>
  <c r="C37"/>
  <c r="C36"/>
  <c r="C35"/>
  <c r="C47" l="1"/>
  <c r="C14" l="1"/>
  <c r="C48" s="1"/>
</calcChain>
</file>

<file path=xl/sharedStrings.xml><?xml version="1.0" encoding="utf-8"?>
<sst xmlns="http://schemas.openxmlformats.org/spreadsheetml/2006/main" count="51" uniqueCount="51">
  <si>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</si>
  <si>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</si>
  <si>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</si>
  <si>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</si>
  <si>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</si>
  <si>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</si>
  <si>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</si>
  <si>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</si>
  <si>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</si>
  <si>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</si>
  <si>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</si>
  <si>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</si>
  <si>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</si>
  <si>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</si>
  <si>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</si>
  <si>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</si>
  <si>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</si>
  <si>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</si>
  <si>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</si>
  <si>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жилым домом в период с 01.01.2018г.по 31.12.2018г.</t>
  </si>
  <si>
    <t xml:space="preserve"> 4.1.Задолженность собственников и нанимателей по данным услугам на 01.01.2018г. (КВИТАНЦИИ)</t>
  </si>
  <si>
    <t xml:space="preserve"> 4.2.Задолженность собственников и нанимателей за выполненные работы на 01.01.2018г.</t>
  </si>
  <si>
    <t>7)Общая задолженность  собственников и нанимателей по ЖКУ (квитанции) на 01.01.2019г.</t>
  </si>
  <si>
    <t>8)Общая задолженность  собственников и нанимателей многоквартирного дома за выполненные работы на 01.01.2019г.</t>
  </si>
  <si>
    <t>2)       Площадь дома 13396,6 кв.м</t>
  </si>
  <si>
    <t>1)        Адрес дома:    ш.Московское, д.176</t>
  </si>
  <si>
    <t>3)       Дата принятия в управление:    01.07.2018г.</t>
  </si>
  <si>
    <t>Монтаж механических кодовых замков на доме УСР</t>
  </si>
  <si>
    <t>Поверка и обследование общедомовых счетчиков ГВС, ХВС ЦСМ</t>
  </si>
  <si>
    <t>Восстановление крепления металлич.покрытий по периметру парапета (кровли) дома</t>
  </si>
  <si>
    <t>Установка устройства разбора воды д/полива насаждений на придомовой территории</t>
  </si>
  <si>
    <t>Работа автовышки (ремонт дворового освещения)</t>
  </si>
  <si>
    <t>Установка рециркуляционного насоса и воздухоотводчиков на системе ГВС дома</t>
  </si>
  <si>
    <t>Ремонт (восстан.плитки пола,клапана мусоропровода,водосточ.трубы вх.в п-д 6)</t>
  </si>
  <si>
    <t>Установка и украшение елки гирляндами (исп.сварщика)</t>
  </si>
  <si>
    <t>Ремонт освещения с установкой светильников и оборудования эл.щитовой(АВР)</t>
  </si>
  <si>
    <t xml:space="preserve"> 4.5 Поступило от ПАО"МТС",ООО"Нэт Бай Нэт Холдинг",ПАО"Вымпелком",ПАО "Ростелеком",ЗАО"Ресурс-Связь",ООО"Реком", ПАО "Инфомедия"</t>
  </si>
  <si>
    <t>7) Аварийно-ремонтная служба ООО "АРС"</t>
  </si>
  <si>
    <t>Благоустр.придомовой территории (завоз песка, установка урн на д/пл.)</t>
  </si>
  <si>
    <t>8) Тех.обслуживание узлов учета тепловой энергии, шкафа насосной УСР, УСА+</t>
  </si>
  <si>
    <t>9) Сбор и вывоз твердых бытовых отходов, крупногаб.мусора Эко-Транс</t>
  </si>
  <si>
    <t>10) ОДН по холодному водоснабжению</t>
  </si>
  <si>
    <t>11) Ком.сбор МПП ВКХ Водоканал</t>
  </si>
  <si>
    <t>12) Захоронение ТБО ОПЭК</t>
  </si>
  <si>
    <t>13) Материалы</t>
  </si>
  <si>
    <t>14) Др.расходы(обсл.вычисл.тех.,канц.товары,транспорт и т.д.)</t>
  </si>
  <si>
    <t>15) Налоги(20,2% от з/пл., 1% с дохода)</t>
  </si>
  <si>
    <t>16) Расходы по расчетно-кассовому обслуживанию</t>
  </si>
  <si>
    <t>17) Услуги по управлению</t>
  </si>
  <si>
    <t>Ремонт системы отопления и ГВС с установкой реле давления, радиатора подъезд 2</t>
  </si>
  <si>
    <t>Ремонт инженерных сетей ГВС, ХВС (с заменой стояков, кранов)техподполье,11квартир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</si>
</sst>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0" fillId="0" borderId="1" xfId="0" applyNumberForma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1"/>
  <sheetViews>
    <sheetView tabSelected="1" workbookViewId="0">
      <selection activeCell="G8" sqref="G8"/>
    </sheetView>
  </sheetViews>
  <sheetFormatPr defaultRowHeight="12" customHeight="1"/>
  <cols>
    <col min="1" max="1" width="1.42578125" customWidth="1"/>
    <col min="2" max="2" width="77.42578125" customWidth="1"/>
    <col min="3" max="3" width="12" customWidth="1"/>
    <col min="4" max="4" width="5" customWidth="1"/>
  </cols>
  <sheetData>
    <row r="1" spans="2:3" ht="12" customHeight="1">
      <c r="B1" s="1" t="s">
        <v>0</v>
      </c>
      <c r="C1" s="2"/>
    </row>
    <row r="2" spans="2:3" ht="12" customHeight="1">
      <c r="B2" s="3" t="s">
        <v>2</v>
      </c>
      <c r="C2" s="2"/>
    </row>
    <row r="3" spans="2:3" ht="12" customHeight="1">
      <c r="B3" s="1" t="s">
        <v>19</v>
      </c>
      <c r="C3" s="2"/>
    </row>
    <row r="4" spans="2:3" ht="12" customHeight="1">
      <c r="B4" s="14" t="s">
        <v>25</v>
      </c>
      <c r="C4" s="4"/>
    </row>
    <row r="5" spans="2:3" ht="12" customHeight="1">
      <c r="B5" s="14" t="s">
        <v>24</v>
      </c>
      <c r="C5" s="4"/>
    </row>
    <row r="6" spans="2:3" ht="12" customHeight="1">
      <c r="B6" s="14" t="s">
        <v>26</v>
      </c>
      <c r="C6" s="4"/>
    </row>
    <row r="7" spans="2:3" ht="51.75" customHeight="1">
      <c r="B7" s="29" t="s">
        <v>3</v>
      </c>
      <c r="C7" s="30"/>
    </row>
    <row r="8" spans="2:3" ht="27" customHeight="1">
      <c r="B8" s="27" t="s">
        <v>7</v>
      </c>
      <c r="C8" s="28"/>
    </row>
    <row r="9" spans="2:3" ht="25.5" customHeight="1">
      <c r="B9" s="25" t="s">
        <v>20</v>
      </c>
      <c r="C9" s="26">
        <v>0</v>
      </c>
    </row>
    <row r="10" spans="2:3" ht="12" customHeight="1">
      <c r="B10" s="14" t="s">
        <v>21</v>
      </c>
      <c r="C10" s="26">
        <v>0</v>
      </c>
    </row>
    <row r="11" spans="2:3" ht="12" customHeight="1">
      <c r="B11" s="14" t="s">
        <v>8</v>
      </c>
      <c r="C11" s="16">
        <v>1049955.3</v>
      </c>
    </row>
    <row r="12" spans="2:3" ht="12" customHeight="1">
      <c r="B12" s="14" t="s">
        <v>15</v>
      </c>
      <c r="C12" s="17">
        <v>957656.64</v>
      </c>
    </row>
    <row r="13" spans="2:3" ht="12" customHeight="1">
      <c r="B13" s="14" t="s">
        <v>36</v>
      </c>
      <c r="C13" s="17">
        <v>16549.689999999999</v>
      </c>
    </row>
    <row r="14" spans="2:3" ht="12" customHeight="1">
      <c r="B14" s="14" t="s">
        <v>16</v>
      </c>
      <c r="C14" s="18">
        <f>C13+C12</f>
        <v>974206.33</v>
      </c>
    </row>
    <row r="15" spans="2:3" ht="25.5" customHeight="1">
      <c r="B15" s="27" t="s">
        <v>17</v>
      </c>
      <c r="C15" s="28"/>
    </row>
    <row r="16" spans="2:3" ht="12" customHeight="1">
      <c r="B16" s="10" t="s">
        <v>1</v>
      </c>
      <c r="C16" s="12"/>
    </row>
    <row r="17" spans="2:3" ht="12" customHeight="1">
      <c r="B17" s="11" t="s">
        <v>9</v>
      </c>
      <c r="C17" s="13">
        <v>218017.51</v>
      </c>
    </row>
    <row r="18" spans="2:3" ht="12" customHeight="1">
      <c r="B18" s="6" t="s">
        <v>10</v>
      </c>
      <c r="C18" s="5">
        <v>7403.3</v>
      </c>
    </row>
    <row r="19" spans="2:3" ht="12" customHeight="1">
      <c r="B19" s="6" t="s">
        <v>11</v>
      </c>
      <c r="C19" s="8">
        <v>14106.98</v>
      </c>
    </row>
    <row r="20" spans="2:3" ht="12" customHeight="1">
      <c r="B20" s="6" t="s">
        <v>12</v>
      </c>
      <c r="C20" s="8">
        <f>2131.52+9443.54</f>
        <v>11575.060000000001</v>
      </c>
    </row>
    <row r="21" spans="2:3" ht="12" customHeight="1">
      <c r="B21" s="6" t="s">
        <v>13</v>
      </c>
      <c r="C21" s="8">
        <f>54000+84000+13848+29000+3000+7800+2500+2500</f>
        <v>196648</v>
      </c>
    </row>
    <row r="22" spans="2:3" ht="12" customHeight="1">
      <c r="B22" s="6" t="s">
        <v>14</v>
      </c>
      <c r="C22" s="9">
        <f>1075+9000</f>
        <v>10075</v>
      </c>
    </row>
    <row r="23" spans="2:3" ht="12" customHeight="1">
      <c r="B23" s="6" t="s">
        <v>37</v>
      </c>
      <c r="C23" s="8">
        <f>31200</f>
        <v>31200</v>
      </c>
    </row>
    <row r="24" spans="2:3" ht="12" customHeight="1">
      <c r="B24" s="6" t="s">
        <v>39</v>
      </c>
      <c r="C24" s="13">
        <f>9000+12000+21702.48</f>
        <v>42702.479999999996</v>
      </c>
    </row>
    <row r="25" spans="2:3" ht="12" customHeight="1">
      <c r="B25" s="6" t="s">
        <v>40</v>
      </c>
      <c r="C25" s="8">
        <f>61437.77</f>
        <v>61437.77</v>
      </c>
    </row>
    <row r="26" spans="2:3" ht="12" customHeight="1">
      <c r="B26" s="6" t="s">
        <v>41</v>
      </c>
      <c r="C26" s="7">
        <v>3089.52</v>
      </c>
    </row>
    <row r="27" spans="2:3" ht="12" customHeight="1">
      <c r="B27" s="6" t="s">
        <v>42</v>
      </c>
      <c r="C27" s="5">
        <v>3369.45</v>
      </c>
    </row>
    <row r="28" spans="2:3" ht="12" customHeight="1">
      <c r="B28" s="6" t="s">
        <v>43</v>
      </c>
      <c r="C28" s="8">
        <v>5718.13</v>
      </c>
    </row>
    <row r="29" spans="2:3" ht="12" customHeight="1">
      <c r="B29" s="6" t="s">
        <v>44</v>
      </c>
      <c r="C29" s="9">
        <f>13904.75+4809.14</f>
        <v>18713.89</v>
      </c>
    </row>
    <row r="30" spans="2:3" ht="12" customHeight="1">
      <c r="B30" s="6" t="s">
        <v>45</v>
      </c>
      <c r="C30" s="8">
        <f>7468.92+31626.89+3140</f>
        <v>42235.81</v>
      </c>
    </row>
    <row r="31" spans="2:3" ht="12" customHeight="1">
      <c r="B31" s="6" t="s">
        <v>46</v>
      </c>
      <c r="C31" s="8">
        <f>6795.77+78168.2+2101.22</f>
        <v>87065.19</v>
      </c>
    </row>
    <row r="32" spans="2:3" ht="12" customHeight="1">
      <c r="B32" s="6" t="s">
        <v>47</v>
      </c>
      <c r="C32" s="8">
        <f>15018.65+4277.94</f>
        <v>19296.59</v>
      </c>
    </row>
    <row r="33" spans="2:3" ht="12" customHeight="1">
      <c r="B33" s="6" t="s">
        <v>48</v>
      </c>
      <c r="C33" s="8">
        <v>92436.59</v>
      </c>
    </row>
    <row r="34" spans="2:3" ht="30.75" customHeight="1">
      <c r="B34" s="19" t="s">
        <v>18</v>
      </c>
      <c r="C34" s="15"/>
    </row>
    <row r="35" spans="2:3" ht="12" customHeight="1">
      <c r="B35" s="6" t="s">
        <v>38</v>
      </c>
      <c r="C35" s="8">
        <f>5800+2900</f>
        <v>8700</v>
      </c>
    </row>
    <row r="36" spans="2:3" ht="12" customHeight="1">
      <c r="B36" s="6" t="s">
        <v>29</v>
      </c>
      <c r="C36" s="24">
        <f>1500</f>
        <v>1500</v>
      </c>
    </row>
    <row r="37" spans="2:3" ht="12" customHeight="1">
      <c r="B37" s="6" t="s">
        <v>27</v>
      </c>
      <c r="C37" s="24">
        <f>13405</f>
        <v>13405</v>
      </c>
    </row>
    <row r="38" spans="2:3" ht="12" customHeight="1">
      <c r="B38" s="6" t="s">
        <v>28</v>
      </c>
      <c r="C38" s="24">
        <f>2046.6</f>
        <v>2046.6</v>
      </c>
    </row>
    <row r="39" spans="2:3" ht="12" customHeight="1">
      <c r="B39" s="6" t="s">
        <v>31</v>
      </c>
      <c r="C39" s="24">
        <v>2000</v>
      </c>
    </row>
    <row r="40" spans="2:3" ht="12" customHeight="1">
      <c r="B40" s="6" t="s">
        <v>50</v>
      </c>
      <c r="C40" s="24">
        <f>35207+2929+31406+9850</f>
        <v>79392</v>
      </c>
    </row>
    <row r="41" spans="2:3" ht="12" customHeight="1">
      <c r="B41" s="6" t="s">
        <v>49</v>
      </c>
      <c r="C41" s="24">
        <f>4800+8990</f>
        <v>13790</v>
      </c>
    </row>
    <row r="42" spans="2:3" ht="12" customHeight="1">
      <c r="B42" s="6" t="s">
        <v>33</v>
      </c>
      <c r="C42" s="24">
        <f>5375</f>
        <v>5375</v>
      </c>
    </row>
    <row r="43" spans="2:3" ht="12" customHeight="1">
      <c r="B43" s="6" t="s">
        <v>35</v>
      </c>
      <c r="C43" s="24">
        <f>4999.26</f>
        <v>4999.26</v>
      </c>
    </row>
    <row r="44" spans="2:3" ht="12" customHeight="1">
      <c r="B44" s="6" t="s">
        <v>30</v>
      </c>
      <c r="C44" s="24">
        <f>1817</f>
        <v>1817</v>
      </c>
    </row>
    <row r="45" spans="2:3" ht="12" customHeight="1">
      <c r="B45" s="6" t="s">
        <v>32</v>
      </c>
      <c r="C45" s="24">
        <f>19884+926.64</f>
        <v>20810.64</v>
      </c>
    </row>
    <row r="46" spans="2:3" ht="12" customHeight="1">
      <c r="B46" s="6" t="s">
        <v>34</v>
      </c>
      <c r="C46" s="24">
        <f>3100</f>
        <v>3100</v>
      </c>
    </row>
    <row r="47" spans="2:3" ht="24.75" customHeight="1">
      <c r="B47" s="20" t="s">
        <v>22</v>
      </c>
      <c r="C47" s="15">
        <f>C9+C12-C11</f>
        <v>-92298.660000000033</v>
      </c>
    </row>
    <row r="48" spans="2:3" ht="26.25" customHeight="1">
      <c r="B48" s="21" t="s">
        <v>23</v>
      </c>
      <c r="C48" s="15">
        <f>C10+C14-C17-C18-C20-C19-C21-C22-C23-C24-C25-C26-C27-C28-C29-C30-C31-C32-C33-C35-C36-C37-C38-C39-C40-C41-C42-C43-C44-C45-C46</f>
        <v>-47820.440000000184</v>
      </c>
    </row>
    <row r="49" spans="2:3" ht="12" customHeight="1">
      <c r="B49" s="22" t="s">
        <v>4</v>
      </c>
      <c r="C49" s="23"/>
    </row>
    <row r="50" spans="2:3" ht="12" customHeight="1">
      <c r="B50" s="23" t="s">
        <v>5</v>
      </c>
      <c r="C50" s="23"/>
    </row>
    <row r="51" spans="2:3" ht="12" customHeight="1">
      <c r="B51" s="22" t="s">
        <v>6</v>
      </c>
      <c r="C51" s="23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2019-03-28T12:57:23Z</dcterms:modified>
</cp:coreProperties>
</file>