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9" i="5" l="1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39" i="5"/>
  <c r="C38" i="5"/>
  <c r="C37" i="5"/>
  <c r="C36" i="5"/>
  <c r="C35" i="5"/>
  <c r="C34" i="5"/>
  <c r="C33" i="5"/>
  <c r="C32" i="5"/>
  <c r="C13" i="5"/>
  <c r="C12" i="5"/>
  <c r="C11" i="5"/>
  <c r="C40" i="5" s="1"/>
  <c r="C14" i="5" l="1"/>
  <c r="C41" i="5" l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<sst xmlns="http://schemas.openxmlformats.org/spreadsheetml/2006/main" count="44" uniqueCount="44">
  <si>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</si>
  <si>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</si>
  <si>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</si>
  <si>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</si>
  <si>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</si>
  <si>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</si>
  <si>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</si>
  <si>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01.04.2015г.</t>
  </si>
  <si>
    <t>1)        Адрес дома:    пер.Речной, д.46</t>
  </si>
  <si>
    <t>2)       Площадь дома 4825,5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</si>
  <si>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</si>
  <si>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</si>
  <si>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</si>
  <si>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</si>
  <si>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</si>
  <si>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</si>
  <si>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</si>
  <si>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</si>
  <si>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</si>
  <si>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</si>
  <si>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</si>
  <si>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</si>
  <si>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 ПАО "Ростелеком",ЗАО"Ресурс-Связь"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</si>
  <si>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</si>
  <si>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</si>
  <si>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</si>
  <si>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Ремонт мусорного контейнера с заменой колесной опоры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</si>
  <si>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</si>
  <si>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</si>
  <si>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</si>
  <si>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</si>
  <si>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</si>
  <si>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</si>
  <si>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</si>
  <si>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</si>
  <si>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8)Общая задолженность  собственников и нанимателей многоквартирного дома за выполненные работы на 01.01.2022г.</t>
  </si>
  <si>
    <t>7)Общая задолженность  собственников и нанимателей по ЖКУ (квитанции) на 01.01.2022г.</t>
  </si>
  <si>
    <t>Замена вентилей на стояках ГВС подвал</t>
  </si>
  <si>
    <t>Ремонт освещения с заменой светильников, фотореле на улице и в подъездах</t>
  </si>
  <si>
    <t>Обвязка бойлера с заменой задвижек, кранов</t>
  </si>
  <si>
    <t>Ремонт контейнерной площадки, крыльца, порожков подъезда 1</t>
  </si>
  <si>
    <t>Установка кранов, манометров, задвижек на ЦО</t>
  </si>
  <si>
    <t>Замена стояков ГВС,ХВС в подвале, и в кв 53-56</t>
  </si>
  <si>
    <t>Ремонт электропроводки на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</si>
</sst>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6" xfId="0" applyFont="1" applyBorder="1" applyAlignment="1"/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2" fontId="5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8" fillId="0" borderId="0" xfId="0" applyFont="1" applyAlignment="1"/>
    <xf numFmtId="0" fontId="5" fillId="0" borderId="0" xfId="0" applyFont="1" applyAlignment="1"/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tabSelected="1" topLeftCell="A6" workbookViewId="0">
      <selection activeCell="E9" sqref="E9"/>
    </sheetView>
  </sheetViews>
  <sheetFormatPr defaultRowHeight="12" customHeight="1" x14ac:dyDescent="0.25"/>
  <cols>
    <col min="1" max="1" width="1.42578125" customWidth="1"/>
    <col min="2" max="2" width="77.42578125" customWidth="1"/>
    <col min="3" max="3" width="12.5703125" customWidth="1"/>
    <col min="4" max="4" width="3.85546875" customWidth="1"/>
    <col min="5" max="5" width="9.5703125" bestFit="1" customWidth="1"/>
  </cols>
  <sheetData>
    <row r="1" spans="2:5" ht="12" customHeight="1" x14ac:dyDescent="0.25">
      <c r="B1" s="3" t="s">
        <v>0</v>
      </c>
      <c r="C1" s="16"/>
    </row>
    <row r="2" spans="2:5" ht="12" customHeight="1" x14ac:dyDescent="0.25">
      <c r="B2" s="1" t="s">
        <v>2</v>
      </c>
      <c r="C2" s="16"/>
    </row>
    <row r="3" spans="2:5" ht="12" customHeight="1" x14ac:dyDescent="0.25">
      <c r="B3" s="3" t="s">
        <v>32</v>
      </c>
      <c r="C3" s="16"/>
    </row>
    <row r="4" spans="2:5" ht="12" customHeight="1" x14ac:dyDescent="0.25">
      <c r="B4" s="17" t="s">
        <v>8</v>
      </c>
      <c r="C4" s="18"/>
    </row>
    <row r="5" spans="2:5" ht="12" customHeight="1" x14ac:dyDescent="0.25">
      <c r="B5" s="17" t="s">
        <v>9</v>
      </c>
      <c r="C5" s="18"/>
    </row>
    <row r="6" spans="2:5" ht="12" customHeight="1" x14ac:dyDescent="0.25">
      <c r="B6" s="17" t="s">
        <v>7</v>
      </c>
      <c r="C6" s="18"/>
    </row>
    <row r="7" spans="2:5" ht="51.75" customHeight="1" x14ac:dyDescent="0.25">
      <c r="B7" s="32" t="s">
        <v>3</v>
      </c>
      <c r="C7" s="33"/>
    </row>
    <row r="8" spans="2:5" ht="27" customHeight="1" x14ac:dyDescent="0.25">
      <c r="B8" s="34" t="s">
        <v>10</v>
      </c>
      <c r="C8" s="35"/>
    </row>
    <row r="9" spans="2:5" ht="25.5" customHeight="1" x14ac:dyDescent="0.25">
      <c r="B9" s="26" t="s">
        <v>33</v>
      </c>
      <c r="C9" s="31">
        <v>-30871.71</v>
      </c>
    </row>
    <row r="10" spans="2:5" ht="12" customHeight="1" x14ac:dyDescent="0.25">
      <c r="B10" s="17" t="s">
        <v>34</v>
      </c>
      <c r="C10" s="27">
        <v>77650.77</v>
      </c>
    </row>
    <row r="11" spans="2:5" ht="12" customHeight="1" x14ac:dyDescent="0.25">
      <c r="B11" s="17" t="s">
        <v>17</v>
      </c>
      <c r="C11" s="28">
        <f>717676.86</f>
        <v>717676.86</v>
      </c>
    </row>
    <row r="12" spans="2:5" ht="12" customHeight="1" x14ac:dyDescent="0.25">
      <c r="B12" s="17" t="s">
        <v>18</v>
      </c>
      <c r="C12" s="29">
        <f>725993.63</f>
        <v>725993.63</v>
      </c>
    </row>
    <row r="13" spans="2:5" ht="12" customHeight="1" x14ac:dyDescent="0.25">
      <c r="B13" s="17" t="s">
        <v>22</v>
      </c>
      <c r="C13" s="29">
        <f>17140.8</f>
        <v>17140.8</v>
      </c>
    </row>
    <row r="14" spans="2:5" ht="12" customHeight="1" x14ac:dyDescent="0.25">
      <c r="B14" s="17" t="s">
        <v>19</v>
      </c>
      <c r="C14" s="30">
        <f>C13+C12</f>
        <v>743134.43</v>
      </c>
      <c r="E14" s="24"/>
    </row>
    <row r="15" spans="2:5" ht="25.5" customHeight="1" x14ac:dyDescent="0.25">
      <c r="B15" s="34" t="s">
        <v>20</v>
      </c>
      <c r="C15" s="35"/>
    </row>
    <row r="16" spans="2:5" ht="12" customHeight="1" x14ac:dyDescent="0.25">
      <c r="B16" s="8" t="s">
        <v>1</v>
      </c>
      <c r="C16" s="6"/>
    </row>
    <row r="17" spans="2:5" ht="12" customHeight="1" x14ac:dyDescent="0.25">
      <c r="B17" s="9" t="s">
        <v>11</v>
      </c>
      <c r="C17" s="10">
        <f>128966.76</f>
        <v>128966.76</v>
      </c>
      <c r="E17" s="24"/>
    </row>
    <row r="18" spans="2:5" ht="12" customHeight="1" x14ac:dyDescent="0.25">
      <c r="B18" s="11" t="s">
        <v>12</v>
      </c>
      <c r="C18" s="12">
        <f>4666.32</f>
        <v>4666.32</v>
      </c>
    </row>
    <row r="19" spans="2:5" ht="12" customHeight="1" x14ac:dyDescent="0.25">
      <c r="B19" s="11" t="s">
        <v>13</v>
      </c>
      <c r="C19" s="13">
        <f>8891.72</f>
        <v>8891.7199999999993</v>
      </c>
    </row>
    <row r="20" spans="2:5" ht="12" customHeight="1" x14ac:dyDescent="0.25">
      <c r="B20" s="11" t="s">
        <v>14</v>
      </c>
      <c r="C20" s="14">
        <f>5952.31</f>
        <v>5952.31</v>
      </c>
    </row>
    <row r="21" spans="2:5" ht="12" customHeight="1" x14ac:dyDescent="0.25">
      <c r="B21" s="11" t="s">
        <v>15</v>
      </c>
      <c r="C21" s="14">
        <f>24000+4600+3420+2400+7800+7055.8+10999+2000+43200+66000</f>
        <v>171474.8</v>
      </c>
    </row>
    <row r="22" spans="2:5" ht="12" customHeight="1" x14ac:dyDescent="0.25">
      <c r="B22" s="11" t="s">
        <v>16</v>
      </c>
      <c r="C22" s="15">
        <f>5635.01</f>
        <v>5635.01</v>
      </c>
    </row>
    <row r="23" spans="2:5" ht="12" customHeight="1" x14ac:dyDescent="0.25">
      <c r="B23" s="11" t="s">
        <v>23</v>
      </c>
      <c r="C23" s="14">
        <f>32871.04</f>
        <v>32871.040000000001</v>
      </c>
    </row>
    <row r="24" spans="2:5" ht="12" customHeight="1" x14ac:dyDescent="0.25">
      <c r="B24" s="11" t="s">
        <v>24</v>
      </c>
      <c r="C24" s="14">
        <f>8906.52</f>
        <v>8906.52</v>
      </c>
    </row>
    <row r="25" spans="2:5" ht="12" customHeight="1" x14ac:dyDescent="0.25">
      <c r="B25" s="11" t="s">
        <v>25</v>
      </c>
      <c r="C25" s="14">
        <f>11912.82</f>
        <v>11912.82</v>
      </c>
    </row>
    <row r="26" spans="2:5" ht="12" customHeight="1" x14ac:dyDescent="0.25">
      <c r="B26" s="11" t="s">
        <v>27</v>
      </c>
      <c r="C26" s="15">
        <f>12261.68</f>
        <v>12261.68</v>
      </c>
    </row>
    <row r="27" spans="2:5" ht="12" customHeight="1" x14ac:dyDescent="0.25">
      <c r="B27" s="11" t="s">
        <v>28</v>
      </c>
      <c r="C27" s="14">
        <f>8927.08+11410.31</f>
        <v>20337.39</v>
      </c>
    </row>
    <row r="28" spans="2:5" ht="12" customHeight="1" x14ac:dyDescent="0.25">
      <c r="B28" s="11" t="s">
        <v>29</v>
      </c>
      <c r="C28" s="14">
        <f>5087.09+77818.49+1667.44</f>
        <v>84573.02</v>
      </c>
    </row>
    <row r="29" spans="2:5" ht="12" customHeight="1" x14ac:dyDescent="0.25">
      <c r="B29" s="11" t="s">
        <v>30</v>
      </c>
      <c r="C29" s="14">
        <f>9105.9+2677.9</f>
        <v>11783.8</v>
      </c>
    </row>
    <row r="30" spans="2:5" ht="12" customHeight="1" x14ac:dyDescent="0.25">
      <c r="B30" s="11" t="s">
        <v>31</v>
      </c>
      <c r="C30" s="14">
        <f>66591.92</f>
        <v>66591.92</v>
      </c>
    </row>
    <row r="31" spans="2:5" ht="28.5" customHeight="1" x14ac:dyDescent="0.25">
      <c r="B31" s="20" t="s">
        <v>21</v>
      </c>
      <c r="C31" s="19"/>
    </row>
    <row r="32" spans="2:5" ht="12" customHeight="1" x14ac:dyDescent="0.25">
      <c r="B32" s="11" t="s">
        <v>37</v>
      </c>
      <c r="C32" s="23">
        <f>5966</f>
        <v>5966</v>
      </c>
      <c r="E32" s="24"/>
    </row>
    <row r="33" spans="2:5" ht="12" customHeight="1" x14ac:dyDescent="0.25">
      <c r="B33" s="11" t="s">
        <v>42</v>
      </c>
      <c r="C33" s="23">
        <f>15850+12703</f>
        <v>28553</v>
      </c>
      <c r="E33" s="2"/>
    </row>
    <row r="34" spans="2:5" ht="12" customHeight="1" x14ac:dyDescent="0.25">
      <c r="B34" s="11" t="s">
        <v>39</v>
      </c>
      <c r="C34" s="23">
        <f>13911+45077</f>
        <v>58988</v>
      </c>
      <c r="E34" s="2"/>
    </row>
    <row r="35" spans="2:5" ht="12" customHeight="1" x14ac:dyDescent="0.25">
      <c r="B35" s="11" t="s">
        <v>40</v>
      </c>
      <c r="C35" s="23">
        <f>6094+18070</f>
        <v>24164</v>
      </c>
      <c r="E35" s="2"/>
    </row>
    <row r="36" spans="2:5" ht="12" customHeight="1" x14ac:dyDescent="0.25">
      <c r="B36" s="11" t="s">
        <v>38</v>
      </c>
      <c r="C36" s="23">
        <f>1158+804+751.2</f>
        <v>2713.2</v>
      </c>
      <c r="E36" s="2"/>
    </row>
    <row r="37" spans="2:5" ht="12" customHeight="1" x14ac:dyDescent="0.25">
      <c r="B37" s="11" t="s">
        <v>43</v>
      </c>
      <c r="C37" s="23">
        <f>16612</f>
        <v>16612</v>
      </c>
      <c r="E37" s="2"/>
    </row>
    <row r="38" spans="2:5" ht="12" customHeight="1" x14ac:dyDescent="0.25">
      <c r="B38" s="11" t="s">
        <v>26</v>
      </c>
      <c r="C38" s="23">
        <f>5311+11606+3612+3642</f>
        <v>24171</v>
      </c>
      <c r="E38" s="2"/>
    </row>
    <row r="39" spans="2:5" ht="12" customHeight="1" x14ac:dyDescent="0.25">
      <c r="B39" s="11" t="s">
        <v>41</v>
      </c>
      <c r="C39" s="23">
        <f>6583</f>
        <v>6583</v>
      </c>
      <c r="E39" s="2"/>
    </row>
    <row r="40" spans="2:5" ht="24.75" customHeight="1" x14ac:dyDescent="0.25">
      <c r="B40" s="4" t="s">
        <v>36</v>
      </c>
      <c r="C40" s="25">
        <f>C9+C12-C11</f>
        <v>-22554.939999999944</v>
      </c>
      <c r="D40" s="7"/>
      <c r="E40" s="24"/>
    </row>
    <row r="41" spans="2:5" ht="26.25" customHeight="1" x14ac:dyDescent="0.25">
      <c r="B41" s="5" t="s">
        <v>35</v>
      </c>
      <c r="C41" s="25">
        <f>C10+C14-C17-C18-C20-C19-C21-C22-C23-C24-C25-C26-C27-C28-C29-C30-C32-C33-C34-C35-C36-C37-C38-C39</f>
        <v>78209.890000000087</v>
      </c>
      <c r="D41" s="7"/>
      <c r="E41" s="7"/>
    </row>
    <row r="42" spans="2:5" ht="12" customHeight="1" x14ac:dyDescent="0.25">
      <c r="B42" s="21" t="s">
        <v>4</v>
      </c>
      <c r="C42" s="22"/>
    </row>
    <row r="43" spans="2:5" ht="12" customHeight="1" x14ac:dyDescent="0.25">
      <c r="B43" s="22" t="s">
        <v>5</v>
      </c>
      <c r="C43" s="22"/>
    </row>
    <row r="44" spans="2:5" ht="12" customHeight="1" x14ac:dyDescent="0.25">
      <c r="B44" s="21" t="s">
        <v>6</v>
      </c>
      <c r="C44" s="22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2022-02-28T09:35:16Z</dcterms:modified>
</cp:coreProperties>
</file>