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6" i="5"/>
  <c r="C35"/>
  <c r="C34"/>
  <c r="C33"/>
  <c r="C32"/>
  <c r="C31"/>
  <c r="C30"/>
  <c r="C29"/>
  <c r="C28"/>
  <c r="C27"/>
  <c r="C26"/>
  <c r="C45" l="1"/>
  <c r="C44"/>
  <c r="C43"/>
  <c r="C42"/>
  <c r="C41"/>
  <c r="C40"/>
  <c r="C39"/>
  <c r="C38"/>
  <c r="C12" l="1"/>
  <c r="C46" l="1"/>
  <c r="C19" l="1"/>
  <c r="C47" s="1"/>
  <c r="C51" l="1"/>
</calcChain>
</file>

<file path=xl/sharedStrings.xml><?xml version="1.0" encoding="utf-8"?>
<sst xmlns="http://schemas.openxmlformats.org/spreadsheetml/2006/main" count="51" uniqueCount="51">
  <si>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</si>
  <si>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</si>
  <si>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</si>
  <si>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</si>
  <si>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</si>
  <si>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</si>
  <si>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</si>
  <si>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</si>
  <si>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3)       Дата принятия в управление:    01.04.2015г.</t>
  </si>
  <si>
    <t>1)        Адрес дома:    пер.Речной, д.46</t>
  </si>
  <si>
    <t>2)       Площадь дома 4825,5 кв.м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</si>
  <si>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</si>
  <si>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</si>
  <si>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</si>
  <si>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</si>
  <si>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</si>
  <si>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</si>
  <si>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</si>
  <si>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</si>
  <si>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</si>
  <si>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</si>
  <si>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</si>
  <si>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</si>
  <si>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ПАО"МТС",ООО"Нэт Бай Нэт Холдинг",ПАО"Вымпелком", ПАО "Ростелеком",ЗАО"Ресурс-Связь"</t>
  </si>
  <si>
    <t xml:space="preserve"> 4.3.Оплачено (жилые и нежилые помещения)</t>
  </si>
  <si>
    <t>Всего задолженность по дому (выполненные работы + услуги)</t>
  </si>
  <si>
    <t>4-Э)Оказаны услуги  по начислению платы за элетроэнергию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</si>
  <si>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</si>
  <si>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</si>
  <si>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</si>
  <si>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10) Мех.очистка терлообменника в подвальн.помещен.Мирошников А.И.</t>
  </si>
  <si>
    <t>11) Материалы</t>
  </si>
  <si>
    <t>12) Др.расходы(обсл.вычисл.тех.,канц.товары,транспорт и т.д.)</t>
  </si>
  <si>
    <t>13) Налоги(30,2% от з/пл., 1% с дохода)</t>
  </si>
  <si>
    <t>14) Расходы по расчетно-кассовому обслуживанию</t>
  </si>
  <si>
    <t>15) Услуги по управлению</t>
  </si>
  <si>
    <t xml:space="preserve"> 4.1 Задолженность собственников и нанимателей по данной услуге на 01.01.2019г.</t>
  </si>
  <si>
    <t xml:space="preserve"> 4.4.Задолженность собственников и нанимателей по данной услуге на 01.01.2020г.</t>
  </si>
  <si>
    <t>жилым домом в период с 01.01.2019г.по 31.12.2019г.</t>
  </si>
  <si>
    <t xml:space="preserve"> 4.1.Задолженность собственников и нанимателей по данным услугам на 01.01.2019г. (КВИТАНЦИИ)</t>
  </si>
  <si>
    <t xml:space="preserve"> 4.2.Задолженность собственников и нанимателей за выполненные работы на 01.01.2019г.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</si>
  <si>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</si>
  <si>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</si>
  <si>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Установка задвижки на системе ГВС, замена грязевика подвал</t>
  </si>
  <si>
    <t>Ремонт в подвальном помещении систем ГВС</t>
  </si>
  <si>
    <t>Замена участков канализацирнных стояка кв.7</t>
  </si>
  <si>
    <t>Покраска элеваторного узла ЦО</t>
  </si>
  <si>
    <t>Отключение и подключение водопроводной сети МПП ВКХ Водоканал</t>
  </si>
  <si>
    <t>Изготовление металлической площадки</t>
  </si>
  <si>
    <t>Работа автовышки(ремонт освещения)</t>
  </si>
  <si>
    <t>Ремонт  инженерных сетей ГВС с заменой участков стояков, кранов, насоса, задвижек(подвал,кв.61)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</si>
</sst>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/>
    </xf>
    <xf numFmtId="0" fontId="8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0" borderId="6" xfId="0" applyFont="1" applyBorder="1" applyAlignment="1"/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0" borderId="0" xfId="0" applyAlignment="1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2" fontId="5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left" wrapText="1"/>
    </xf>
    <xf numFmtId="0" fontId="9" fillId="0" borderId="0" xfId="0" applyFont="1" applyAlignment="1"/>
    <xf numFmtId="0" fontId="5" fillId="0" borderId="0" xfId="0" applyFont="1" applyAlignment="1"/>
    <xf numFmtId="2" fontId="0" fillId="0" borderId="1" xfId="0" applyNumberForma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vertical="center"/>
    </xf>
    <xf numFmtId="2" fontId="11" fillId="2" borderId="1" xfId="0" applyNumberFormat="1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horizontal="right" vertical="center"/>
    </xf>
    <xf numFmtId="2" fontId="1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1"/>
  <sheetViews>
    <sheetView tabSelected="1" topLeftCell="A25" workbookViewId="0">
      <selection activeCell="H37" sqref="H37"/>
    </sheetView>
  </sheetViews>
  <sheetFormatPr defaultRowHeight="12" customHeight="1"/>
  <cols>
    <col min="1" max="1" width="1.42578125" customWidth="1"/>
    <col min="2" max="2" width="77.42578125" customWidth="1"/>
    <col min="3" max="3" width="12.5703125" customWidth="1"/>
    <col min="4" max="4" width="3.85546875" customWidth="1"/>
  </cols>
  <sheetData>
    <row r="1" spans="2:3" ht="12" customHeight="1">
      <c r="B1" s="3" t="s">
        <v>0</v>
      </c>
      <c r="C1" s="18"/>
    </row>
    <row r="2" spans="2:3" ht="12" customHeight="1">
      <c r="B2" s="1" t="s">
        <v>2</v>
      </c>
      <c r="C2" s="18"/>
    </row>
    <row r="3" spans="2:3" ht="12" customHeight="1">
      <c r="B3" s="3" t="s">
        <v>38</v>
      </c>
      <c r="C3" s="18"/>
    </row>
    <row r="4" spans="2:3" ht="12" customHeight="1">
      <c r="B4" s="19" t="s">
        <v>9</v>
      </c>
      <c r="C4" s="20"/>
    </row>
    <row r="5" spans="2:3" ht="12" customHeight="1">
      <c r="B5" s="19" t="s">
        <v>10</v>
      </c>
      <c r="C5" s="20"/>
    </row>
    <row r="6" spans="2:3" ht="12" customHeight="1">
      <c r="B6" s="19" t="s">
        <v>8</v>
      </c>
      <c r="C6" s="20"/>
    </row>
    <row r="7" spans="2:3" ht="51.75" customHeight="1">
      <c r="B7" s="35" t="s">
        <v>3</v>
      </c>
      <c r="C7" s="36"/>
    </row>
    <row r="8" spans="2:3" ht="13.5" customHeight="1">
      <c r="B8" s="26" t="s">
        <v>26</v>
      </c>
      <c r="C8" s="27"/>
    </row>
    <row r="9" spans="2:3" ht="13.5" customHeight="1">
      <c r="B9" s="8" t="s">
        <v>36</v>
      </c>
      <c r="C9" s="29">
        <v>-32304.29</v>
      </c>
    </row>
    <row r="10" spans="2:3" ht="13.5" customHeight="1">
      <c r="B10" s="8" t="s">
        <v>4</v>
      </c>
      <c r="C10" s="9">
        <v>0</v>
      </c>
    </row>
    <row r="11" spans="2:3" ht="13.5" customHeight="1">
      <c r="B11" s="8" t="s">
        <v>24</v>
      </c>
      <c r="C11" s="9">
        <v>2041.68</v>
      </c>
    </row>
    <row r="12" spans="2:3" ht="12.75" customHeight="1">
      <c r="B12" s="8" t="s">
        <v>37</v>
      </c>
      <c r="C12" s="29">
        <f>C11-C10+C9</f>
        <v>-30262.61</v>
      </c>
    </row>
    <row r="13" spans="2:3" ht="27" customHeight="1">
      <c r="B13" s="37" t="s">
        <v>11</v>
      </c>
      <c r="C13" s="38"/>
    </row>
    <row r="14" spans="2:3" ht="25.5" customHeight="1">
      <c r="B14" s="30" t="s">
        <v>39</v>
      </c>
      <c r="C14" s="31">
        <v>-93731.51</v>
      </c>
    </row>
    <row r="15" spans="2:3" ht="12" customHeight="1">
      <c r="B15" s="19" t="s">
        <v>40</v>
      </c>
      <c r="C15" s="31">
        <v>-11162.87</v>
      </c>
    </row>
    <row r="16" spans="2:3" ht="12" customHeight="1">
      <c r="B16" s="19" t="s">
        <v>18</v>
      </c>
      <c r="C16" s="32">
        <v>716501.16</v>
      </c>
    </row>
    <row r="17" spans="2:3" ht="12" customHeight="1">
      <c r="B17" s="19" t="s">
        <v>19</v>
      </c>
      <c r="C17" s="33">
        <v>727808.67</v>
      </c>
    </row>
    <row r="18" spans="2:3" ht="12" customHeight="1">
      <c r="B18" s="19" t="s">
        <v>23</v>
      </c>
      <c r="C18" s="33">
        <v>17188.39</v>
      </c>
    </row>
    <row r="19" spans="2:3" ht="12" customHeight="1">
      <c r="B19" s="19" t="s">
        <v>20</v>
      </c>
      <c r="C19" s="34">
        <f>C18+C17</f>
        <v>744997.06</v>
      </c>
    </row>
    <row r="20" spans="2:3" ht="25.5" customHeight="1">
      <c r="B20" s="37" t="s">
        <v>21</v>
      </c>
      <c r="C20" s="38"/>
    </row>
    <row r="21" spans="2:3" ht="12" customHeight="1">
      <c r="B21" s="10" t="s">
        <v>1</v>
      </c>
      <c r="C21" s="6"/>
    </row>
    <row r="22" spans="2:3" ht="12" customHeight="1">
      <c r="B22" s="11" t="s">
        <v>12</v>
      </c>
      <c r="C22" s="12">
        <v>126693.13</v>
      </c>
    </row>
    <row r="23" spans="2:3" ht="12" customHeight="1">
      <c r="B23" s="13" t="s">
        <v>13</v>
      </c>
      <c r="C23" s="14">
        <v>4584.05</v>
      </c>
    </row>
    <row r="24" spans="2:3" ht="12" customHeight="1">
      <c r="B24" s="13" t="s">
        <v>14</v>
      </c>
      <c r="C24" s="15">
        <v>8734.9699999999993</v>
      </c>
    </row>
    <row r="25" spans="2:3" ht="12" customHeight="1">
      <c r="B25" s="13" t="s">
        <v>15</v>
      </c>
      <c r="C25" s="16">
        <v>5847.38</v>
      </c>
    </row>
    <row r="26" spans="2:3" ht="12" customHeight="1">
      <c r="B26" s="13" t="s">
        <v>16</v>
      </c>
      <c r="C26" s="16">
        <f>19567.4+8000+2000+5000+4629+20148.2+3200+7500+5000+2160+43200+66000</f>
        <v>186404.6</v>
      </c>
    </row>
    <row r="27" spans="2:3" ht="12" customHeight="1">
      <c r="B27" s="13" t="s">
        <v>17</v>
      </c>
      <c r="C27" s="17">
        <f>4311.58+2000</f>
        <v>6311.58</v>
      </c>
    </row>
    <row r="28" spans="2:3" ht="12" customHeight="1">
      <c r="B28" s="13" t="s">
        <v>27</v>
      </c>
      <c r="C28" s="16">
        <f>22871.04+10000</f>
        <v>32871.040000000001</v>
      </c>
    </row>
    <row r="29" spans="2:3" ht="12" customHeight="1">
      <c r="B29" s="13" t="s">
        <v>28</v>
      </c>
      <c r="C29" s="16">
        <f>8906.52</f>
        <v>8906.52</v>
      </c>
    </row>
    <row r="30" spans="2:3" ht="12" customHeight="1">
      <c r="B30" s="13" t="s">
        <v>29</v>
      </c>
      <c r="C30" s="15">
        <f>10737.12</f>
        <v>10737.12</v>
      </c>
    </row>
    <row r="31" spans="2:3" ht="12" customHeight="1">
      <c r="B31" s="13" t="s">
        <v>30</v>
      </c>
      <c r="C31" s="9">
        <f>4800</f>
        <v>4800</v>
      </c>
    </row>
    <row r="32" spans="2:3" ht="12" customHeight="1">
      <c r="B32" s="13" t="s">
        <v>31</v>
      </c>
      <c r="C32" s="17">
        <f>4606.86</f>
        <v>4606.8599999999997</v>
      </c>
    </row>
    <row r="33" spans="2:4" ht="12" customHeight="1">
      <c r="B33" s="13" t="s">
        <v>32</v>
      </c>
      <c r="C33" s="16">
        <f>10105.44+15256.1+500</f>
        <v>25861.54</v>
      </c>
    </row>
    <row r="34" spans="2:4" ht="12" customHeight="1">
      <c r="B34" s="13" t="s">
        <v>33</v>
      </c>
      <c r="C34" s="16">
        <f>5138.79+77027.98+1658.88</f>
        <v>83825.649999999994</v>
      </c>
    </row>
    <row r="35" spans="2:4" ht="12" customHeight="1">
      <c r="B35" s="13" t="s">
        <v>34</v>
      </c>
      <c r="C35" s="16">
        <f>8838.73+2557.63</f>
        <v>11396.36</v>
      </c>
    </row>
    <row r="36" spans="2:4" ht="12" customHeight="1">
      <c r="B36" s="13" t="s">
        <v>35</v>
      </c>
      <c r="C36" s="16">
        <f>51939.78+14652.14</f>
        <v>66591.92</v>
      </c>
    </row>
    <row r="37" spans="2:4" ht="28.5" customHeight="1">
      <c r="B37" s="22" t="s">
        <v>22</v>
      </c>
      <c r="C37" s="21"/>
    </row>
    <row r="38" spans="2:4" ht="12" customHeight="1">
      <c r="B38" s="13" t="s">
        <v>45</v>
      </c>
      <c r="C38" s="25">
        <f>2408</f>
        <v>2408</v>
      </c>
    </row>
    <row r="39" spans="2:4" ht="12" customHeight="1">
      <c r="B39" s="13" t="s">
        <v>48</v>
      </c>
      <c r="C39" s="25">
        <f>20000</f>
        <v>20000</v>
      </c>
    </row>
    <row r="40" spans="2:4" ht="12" customHeight="1">
      <c r="B40" s="13" t="s">
        <v>47</v>
      </c>
      <c r="C40" s="25">
        <f>3373.35</f>
        <v>3373.35</v>
      </c>
    </row>
    <row r="41" spans="2:4" ht="12" customHeight="1">
      <c r="B41" s="13" t="s">
        <v>46</v>
      </c>
      <c r="C41" s="25">
        <f>2177</f>
        <v>2177</v>
      </c>
    </row>
    <row r="42" spans="2:4" ht="12" customHeight="1">
      <c r="B42" s="13" t="s">
        <v>50</v>
      </c>
      <c r="C42" s="25">
        <f>8299+7440+15152</f>
        <v>30891</v>
      </c>
    </row>
    <row r="43" spans="2:4" ht="12" customHeight="1">
      <c r="B43" s="13" t="s">
        <v>49</v>
      </c>
      <c r="C43" s="25">
        <f>1200+1200</f>
        <v>2400</v>
      </c>
    </row>
    <row r="44" spans="2:4" ht="12" customHeight="1">
      <c r="B44" s="13" t="s">
        <v>44</v>
      </c>
      <c r="C44" s="25">
        <f>133247</f>
        <v>133247</v>
      </c>
    </row>
    <row r="45" spans="2:4" ht="12" customHeight="1">
      <c r="B45" s="13" t="s">
        <v>43</v>
      </c>
      <c r="C45" s="25">
        <f>32596</f>
        <v>32596</v>
      </c>
    </row>
    <row r="46" spans="2:4" ht="24.75" customHeight="1">
      <c r="B46" s="4" t="s">
        <v>41</v>
      </c>
      <c r="C46" s="29">
        <f>C14+C17-C16+C12</f>
        <v>-112686.61</v>
      </c>
      <c r="D46" s="7"/>
    </row>
    <row r="47" spans="2:4" ht="26.25" customHeight="1">
      <c r="B47" s="5" t="s">
        <v>42</v>
      </c>
      <c r="C47" s="29">
        <f>C15+C19-C22-C23-C25-C24-C26-C27-C28-C29-C30-C31-C32-C33-C34-C35-C36-C38-C39-C40-C41-C42-C43-C44-C45</f>
        <v>-81430.879999999917</v>
      </c>
      <c r="D47" s="7"/>
    </row>
    <row r="48" spans="2:4" ht="12" customHeight="1">
      <c r="B48" s="23" t="s">
        <v>5</v>
      </c>
      <c r="C48" s="24"/>
    </row>
    <row r="49" spans="2:3" ht="12" customHeight="1">
      <c r="B49" s="24" t="s">
        <v>6</v>
      </c>
      <c r="C49" s="24"/>
    </row>
    <row r="50" spans="2:3" ht="12" customHeight="1">
      <c r="B50" s="23" t="s">
        <v>7</v>
      </c>
      <c r="C50" s="24"/>
    </row>
    <row r="51" spans="2:3" ht="12" customHeight="1">
      <c r="B51" s="28" t="s">
        <v>25</v>
      </c>
      <c r="C51" s="2">
        <f>C47+C12</f>
        <v>-111693.48999999992</v>
      </c>
    </row>
  </sheetData>
  <mergeCells count="3">
    <mergeCell ref="B7:C7"/>
    <mergeCell ref="B13:C13"/>
    <mergeCell ref="B20:C20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2020-03-03T15:53:47Z</dcterms:modified>
</cp:coreProperties>
</file>