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0"/>
  </bookViews>
  <sheets>
    <sheet name="Отчет" sheetId="5" r:id="rId1"/>
  </sheets>
  <calcPr calcId="162913"/>
</workbook>
</file>

<file path=xl/calcChain.xml><?xml version="1.0" encoding="utf-8"?>
<calcChain xmlns="http://schemas.openxmlformats.org/spreadsheetml/2006/main">
  <c r="C29" i="5" l="1"/>
  <c r="C28" i="5"/>
  <c r="C30" i="5"/>
  <c r="C27" i="5"/>
  <c r="C26" i="5"/>
  <c r="C25" i="5"/>
  <c r="C24" i="5"/>
  <c r="C23" i="5"/>
  <c r="C22" i="5"/>
  <c r="C21" i="5"/>
  <c r="C20" i="5"/>
  <c r="C19" i="5"/>
  <c r="C18" i="5"/>
  <c r="C17" i="5"/>
  <c r="C46" i="5"/>
  <c r="C45" i="5"/>
  <c r="C44" i="5"/>
  <c r="C43" i="5"/>
  <c r="C42" i="5"/>
  <c r="C41" i="5"/>
  <c r="C40" i="5"/>
  <c r="C39" i="5"/>
  <c r="C37" i="5"/>
  <c r="C36" i="5"/>
  <c r="C35" i="5"/>
  <c r="C34" i="5"/>
  <c r="C33" i="5"/>
  <c r="C32" i="5"/>
  <c r="C13" i="5"/>
  <c r="C12" i="5"/>
  <c r="C47" i="5" l="1"/>
  <c r="C14" i="5" l="1"/>
  <c r="C48" i="5" s="1"/>
</calcChain>
</file>

<file path=xl/sharedStrings.xml><?xml version="1.0" encoding="utf-8"?>
<sst xmlns="http://schemas.openxmlformats.org/spreadsheetml/2006/main" count="51" uniqueCount="51">
  <si>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</si>
  <si>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</si>
  <si>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</si>
  <si>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</si>
  <si>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</si>
  <si>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</si>
  <si>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</si>
  <si>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ул.Советская, д.25</t>
  </si>
  <si>
    <t>3)       Дата принятия в управление:    01.08.2014г.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</si>
  <si>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</si>
  <si>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</si>
  <si>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</si>
  <si>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</si>
  <si>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</si>
  <si>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</si>
  <si>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</si>
  <si>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</si>
  <si>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</si>
  <si>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</si>
  <si>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</si>
  <si>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</si>
  <si>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 Аварийно-ремонтная служба ООО "АРС"</t>
  </si>
  <si>
    <t>8) Тех.обслуживание газопровода ВГС</t>
  </si>
  <si>
    <t>9) ОДН по холодному и горячему водоснабжению</t>
  </si>
  <si>
    <t xml:space="preserve"> 4.5 Поступило от ПАО"МТС",ООО"Нэт Бай Нэт Холдинг",ЗАО"Ресурс-Связь",ООО"Орелтелеком",ПАО"Вымпелком", ПАО Ростелеком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</si>
  <si>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</si>
  <si>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</si>
  <si>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</si>
  <si>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</si>
  <si>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</si>
  <si>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жилым домом в период с 01.01.2021г.по 31.12.2021г.</t>
  </si>
  <si>
    <t xml:space="preserve"> 4.1.Задолженность собственников и нанимателей по данным услугам на 01.01.2021г. (КВИТАНЦИИ)</t>
  </si>
  <si>
    <t xml:space="preserve"> 4.2.Задолженность собственников и нанимателей за выполненные работы на 01.01.2021г.</t>
  </si>
  <si>
    <t>7)Общая задолженность  собственников и нанимателей по ЖКУ (квитанции) на 01.01.2022г.</t>
  </si>
  <si>
    <t>8)Общая задолженность  собственников и нанимателей многоквартирного дома за выполненные работы на 01.01.2022г.</t>
  </si>
  <si>
    <t>2)       Площадь дома 14440,3кв.м</t>
  </si>
  <si>
    <t>Мех.очистка терлообменника в подвальн.помещен.Мирошников А.И.</t>
  </si>
  <si>
    <t xml:space="preserve">Замена участка стояка ГВС в техподполье </t>
  </si>
  <si>
    <t>Ремонт мусорного контейнера с заменой колесной опоры</t>
  </si>
  <si>
    <t>Ремонтные работы(с заменой клапанов)на бойлере в техподполье</t>
  </si>
  <si>
    <t>Благоустр.придомовой территории (покраскадворового оборудования)</t>
  </si>
  <si>
    <t>Замена задвижки с обрезным клином на системе ГВС</t>
  </si>
  <si>
    <t>Ремонт стены (утепление) кв.2</t>
  </si>
  <si>
    <t>Ремонт подъезда №2,3</t>
  </si>
  <si>
    <t>Замена крестовины на системе канализации в кв.83</t>
  </si>
  <si>
    <t>Ремонт мягкой кровли над нежилым помещением</t>
  </si>
  <si>
    <t>Ремонт электропроводки на доме</t>
  </si>
  <si>
    <t>Замена стояков, вентилей ГВС в подвале п-да №1,кв.62,50,35,2,8,5,11,14,28,32,83,86,89,107</t>
  </si>
  <si>
    <t>Замена участков канализацирнных труб, установка вентилей ГВС в техподполье, кв.151</t>
  </si>
  <si>
    <t>Ремонт  инженерных сетей ГВС с заменой розлива  подвал</t>
  </si>
  <si>
    <t>Ремонт  инженерных сетей ЦО с заменой розлива  подвал.кранов кв.55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</si>
</sst>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2" fontId="0" fillId="0" borderId="4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1"/>
  <sheetViews>
    <sheetView tabSelected="1" topLeftCell="A5" workbookViewId="0">
      <selection activeCell="E10" sqref="E10"/>
    </sheetView>
  </sheetViews>
  <sheetFormatPr defaultRowHeight="12" customHeight="1" x14ac:dyDescent="0.25"/>
  <cols>
    <col min="1" max="1" width="1.42578125" customWidth="1"/>
    <col min="2" max="2" width="77.42578125" customWidth="1"/>
    <col min="3" max="3" width="13" customWidth="1"/>
    <col min="4" max="4" width="4.42578125" customWidth="1"/>
    <col min="5" max="5" width="11.42578125" customWidth="1"/>
  </cols>
  <sheetData>
    <row r="1" spans="2:5" ht="12" customHeight="1" x14ac:dyDescent="0.25">
      <c r="B1" s="2" t="s">
        <v>0</v>
      </c>
      <c r="C1" s="3"/>
    </row>
    <row r="2" spans="2:5" ht="12" customHeight="1" x14ac:dyDescent="0.25">
      <c r="B2" s="4" t="s">
        <v>2</v>
      </c>
      <c r="C2" s="3"/>
    </row>
    <row r="3" spans="2:5" ht="12" customHeight="1" x14ac:dyDescent="0.25">
      <c r="B3" s="2" t="s">
        <v>30</v>
      </c>
      <c r="C3" s="3"/>
    </row>
    <row r="4" spans="2:5" ht="12" customHeight="1" x14ac:dyDescent="0.25">
      <c r="B4" s="13" t="s">
        <v>7</v>
      </c>
      <c r="C4" s="5"/>
    </row>
    <row r="5" spans="2:5" ht="12" customHeight="1" x14ac:dyDescent="0.25">
      <c r="B5" s="13" t="s">
        <v>35</v>
      </c>
      <c r="C5" s="5"/>
    </row>
    <row r="6" spans="2:5" ht="12" customHeight="1" x14ac:dyDescent="0.25">
      <c r="B6" s="13" t="s">
        <v>8</v>
      </c>
      <c r="C6" s="5"/>
    </row>
    <row r="7" spans="2:5" ht="51.75" customHeight="1" x14ac:dyDescent="0.25">
      <c r="B7" s="30" t="s">
        <v>3</v>
      </c>
      <c r="C7" s="31"/>
    </row>
    <row r="8" spans="2:5" ht="27" customHeight="1" x14ac:dyDescent="0.25">
      <c r="B8" s="28" t="s">
        <v>9</v>
      </c>
      <c r="C8" s="29"/>
    </row>
    <row r="9" spans="2:5" ht="25.5" customHeight="1" x14ac:dyDescent="0.25">
      <c r="B9" s="23" t="s">
        <v>31</v>
      </c>
      <c r="C9" s="24">
        <v>-77099.19</v>
      </c>
    </row>
    <row r="10" spans="2:5" ht="12" customHeight="1" x14ac:dyDescent="0.25">
      <c r="B10" s="13" t="s">
        <v>32</v>
      </c>
      <c r="C10" s="24">
        <v>110816.54</v>
      </c>
    </row>
    <row r="11" spans="2:5" ht="12" customHeight="1" x14ac:dyDescent="0.25">
      <c r="B11" s="13" t="s">
        <v>10</v>
      </c>
      <c r="C11" s="25">
        <v>1595809.25</v>
      </c>
    </row>
    <row r="12" spans="2:5" ht="12" customHeight="1" x14ac:dyDescent="0.25">
      <c r="B12" s="13" t="s">
        <v>17</v>
      </c>
      <c r="C12" s="26">
        <f>1620520.38</f>
        <v>1620520.38</v>
      </c>
    </row>
    <row r="13" spans="2:5" ht="12" customHeight="1" x14ac:dyDescent="0.25">
      <c r="B13" s="13" t="s">
        <v>24</v>
      </c>
      <c r="C13" s="26">
        <f>30760.8</f>
        <v>30760.799999999999</v>
      </c>
      <c r="E13" s="3"/>
    </row>
    <row r="14" spans="2:5" ht="12" customHeight="1" x14ac:dyDescent="0.25">
      <c r="B14" s="13" t="s">
        <v>18</v>
      </c>
      <c r="C14" s="27">
        <f>C13+C12</f>
        <v>1651281.18</v>
      </c>
      <c r="E14" s="21"/>
    </row>
    <row r="15" spans="2:5" ht="25.5" customHeight="1" x14ac:dyDescent="0.25">
      <c r="B15" s="28" t="s">
        <v>19</v>
      </c>
      <c r="C15" s="29"/>
    </row>
    <row r="16" spans="2:5" ht="12" customHeight="1" x14ac:dyDescent="0.25">
      <c r="B16" s="10" t="s">
        <v>1</v>
      </c>
      <c r="C16" s="12"/>
    </row>
    <row r="17" spans="2:5" ht="12" customHeight="1" x14ac:dyDescent="0.25">
      <c r="B17" s="11" t="s">
        <v>11</v>
      </c>
      <c r="C17" s="22">
        <f>290168.69</f>
        <v>290168.69</v>
      </c>
      <c r="D17" s="1"/>
      <c r="E17" s="21"/>
    </row>
    <row r="18" spans="2:5" ht="12" customHeight="1" x14ac:dyDescent="0.25">
      <c r="B18" s="7" t="s">
        <v>12</v>
      </c>
      <c r="C18" s="6">
        <f>10226.21</f>
        <v>10226.209999999999</v>
      </c>
    </row>
    <row r="19" spans="2:5" ht="12" customHeight="1" x14ac:dyDescent="0.25">
      <c r="B19" s="7" t="s">
        <v>13</v>
      </c>
      <c r="C19" s="8">
        <f>18190.85</f>
        <v>18190.849999999999</v>
      </c>
    </row>
    <row r="20" spans="2:5" ht="12" customHeight="1" x14ac:dyDescent="0.25">
      <c r="B20" s="7" t="s">
        <v>14</v>
      </c>
      <c r="C20" s="8">
        <f>14847.67</f>
        <v>14847.67</v>
      </c>
    </row>
    <row r="21" spans="2:5" ht="12" customHeight="1" x14ac:dyDescent="0.25">
      <c r="B21" s="7" t="s">
        <v>15</v>
      </c>
      <c r="C21" s="8">
        <f>24000+4500+3420+3800+5455.8+5582+4850+129600+120000</f>
        <v>301207.8</v>
      </c>
    </row>
    <row r="22" spans="2:5" ht="12" customHeight="1" x14ac:dyDescent="0.25">
      <c r="B22" s="7" t="s">
        <v>16</v>
      </c>
      <c r="C22" s="9">
        <f>13860.89</f>
        <v>13860.89</v>
      </c>
    </row>
    <row r="23" spans="2:5" ht="12" customHeight="1" x14ac:dyDescent="0.25">
      <c r="B23" s="7" t="s">
        <v>21</v>
      </c>
      <c r="C23" s="8">
        <f>62176.8</f>
        <v>62176.800000000003</v>
      </c>
    </row>
    <row r="24" spans="2:5" ht="12" customHeight="1" x14ac:dyDescent="0.25">
      <c r="B24" s="7" t="s">
        <v>22</v>
      </c>
      <c r="C24" s="8">
        <f>25047</f>
        <v>25047</v>
      </c>
    </row>
    <row r="25" spans="2:5" ht="12" customHeight="1" x14ac:dyDescent="0.25">
      <c r="B25" s="7" t="s">
        <v>23</v>
      </c>
      <c r="C25" s="8">
        <f>38280</f>
        <v>38280</v>
      </c>
    </row>
    <row r="26" spans="2:5" ht="12" customHeight="1" x14ac:dyDescent="0.25">
      <c r="B26" s="7" t="s">
        <v>25</v>
      </c>
      <c r="C26" s="9">
        <f>7580.9</f>
        <v>7580.9</v>
      </c>
    </row>
    <row r="27" spans="2:5" ht="12" customHeight="1" x14ac:dyDescent="0.25">
      <c r="B27" s="7" t="s">
        <v>26</v>
      </c>
      <c r="C27" s="8">
        <f>26709.87+32694.15</f>
        <v>59404.020000000004</v>
      </c>
    </row>
    <row r="28" spans="2:5" ht="12" customHeight="1" x14ac:dyDescent="0.25">
      <c r="B28" s="7" t="s">
        <v>27</v>
      </c>
      <c r="C28" s="8">
        <f>10624.16+176076.09+3864.01</f>
        <v>190564.26</v>
      </c>
    </row>
    <row r="29" spans="2:5" ht="12" customHeight="1" x14ac:dyDescent="0.25">
      <c r="B29" s="7" t="s">
        <v>28</v>
      </c>
      <c r="C29" s="8">
        <f>19017.24+6365.96</f>
        <v>25383.200000000001</v>
      </c>
    </row>
    <row r="30" spans="2:5" ht="12" customHeight="1" x14ac:dyDescent="0.25">
      <c r="B30" s="7" t="s">
        <v>29</v>
      </c>
      <c r="C30" s="8">
        <f>199243.25</f>
        <v>199243.25</v>
      </c>
    </row>
    <row r="31" spans="2:5" ht="28.5" customHeight="1" x14ac:dyDescent="0.25">
      <c r="B31" s="15" t="s">
        <v>20</v>
      </c>
      <c r="C31" s="14"/>
      <c r="D31" s="1"/>
    </row>
    <row r="32" spans="2:5" ht="12" customHeight="1" x14ac:dyDescent="0.25">
      <c r="B32" s="7" t="s">
        <v>40</v>
      </c>
      <c r="C32" s="20">
        <f>3078</f>
        <v>3078</v>
      </c>
      <c r="E32" s="21"/>
    </row>
    <row r="33" spans="2:5" ht="12" customHeight="1" x14ac:dyDescent="0.25">
      <c r="B33" s="7" t="s">
        <v>47</v>
      </c>
      <c r="C33" s="20">
        <f>15375+5037+10191+10700+7078+12914</f>
        <v>61295</v>
      </c>
    </row>
    <row r="34" spans="2:5" ht="12" customHeight="1" x14ac:dyDescent="0.25">
      <c r="B34" s="7" t="s">
        <v>44</v>
      </c>
      <c r="C34" s="20">
        <f>1295</f>
        <v>1295</v>
      </c>
    </row>
    <row r="35" spans="2:5" ht="12" customHeight="1" x14ac:dyDescent="0.25">
      <c r="B35" s="7" t="s">
        <v>48</v>
      </c>
      <c r="C35" s="20">
        <f>5453+4397</f>
        <v>9850</v>
      </c>
    </row>
    <row r="36" spans="2:5" ht="12" customHeight="1" x14ac:dyDescent="0.25">
      <c r="B36" s="7" t="s">
        <v>41</v>
      </c>
      <c r="C36" s="20">
        <f>11978</f>
        <v>11978</v>
      </c>
    </row>
    <row r="37" spans="2:5" ht="12" customHeight="1" x14ac:dyDescent="0.25">
      <c r="B37" s="7" t="s">
        <v>37</v>
      </c>
      <c r="C37" s="20">
        <f>3915</f>
        <v>3915</v>
      </c>
    </row>
    <row r="38" spans="2:5" ht="12" customHeight="1" x14ac:dyDescent="0.25">
      <c r="B38" s="7" t="s">
        <v>36</v>
      </c>
      <c r="C38" s="20">
        <v>7400</v>
      </c>
    </row>
    <row r="39" spans="2:5" ht="12" customHeight="1" x14ac:dyDescent="0.25">
      <c r="B39" s="7" t="s">
        <v>39</v>
      </c>
      <c r="C39" s="20">
        <f>3484</f>
        <v>3484</v>
      </c>
    </row>
    <row r="40" spans="2:5" ht="12" customHeight="1" x14ac:dyDescent="0.25">
      <c r="B40" s="7" t="s">
        <v>50</v>
      </c>
      <c r="C40" s="20">
        <f>4365+24598</f>
        <v>28963</v>
      </c>
    </row>
    <row r="41" spans="2:5" ht="12" customHeight="1" x14ac:dyDescent="0.25">
      <c r="B41" s="7" t="s">
        <v>49</v>
      </c>
      <c r="C41" s="20">
        <f>29390+157184+27371</f>
        <v>213945</v>
      </c>
    </row>
    <row r="42" spans="2:5" ht="12" customHeight="1" x14ac:dyDescent="0.25">
      <c r="B42" s="7" t="s">
        <v>42</v>
      </c>
      <c r="C42" s="20">
        <f>40308</f>
        <v>40308</v>
      </c>
    </row>
    <row r="43" spans="2:5" ht="12" customHeight="1" x14ac:dyDescent="0.25">
      <c r="B43" s="7" t="s">
        <v>43</v>
      </c>
      <c r="C43" s="20">
        <f>760335+522105</f>
        <v>1282440</v>
      </c>
    </row>
    <row r="44" spans="2:5" ht="12" customHeight="1" x14ac:dyDescent="0.25">
      <c r="B44" s="7" t="s">
        <v>45</v>
      </c>
      <c r="C44" s="20">
        <f>5366</f>
        <v>5366</v>
      </c>
    </row>
    <row r="45" spans="2:5" ht="12" customHeight="1" x14ac:dyDescent="0.25">
      <c r="B45" s="7" t="s">
        <v>38</v>
      </c>
      <c r="C45" s="20">
        <f>5074</f>
        <v>5074</v>
      </c>
    </row>
    <row r="46" spans="2:5" ht="12" customHeight="1" x14ac:dyDescent="0.25">
      <c r="B46" s="7" t="s">
        <v>46</v>
      </c>
      <c r="C46" s="20">
        <f>16612</f>
        <v>16612</v>
      </c>
    </row>
    <row r="47" spans="2:5" ht="24.75" customHeight="1" x14ac:dyDescent="0.25">
      <c r="B47" s="16" t="s">
        <v>33</v>
      </c>
      <c r="C47" s="14">
        <f>C9+C12-C11</f>
        <v>-52388.060000000056</v>
      </c>
      <c r="D47" s="1"/>
      <c r="E47" s="21"/>
    </row>
    <row r="48" spans="2:5" ht="26.25" customHeight="1" x14ac:dyDescent="0.25">
      <c r="B48" s="17" t="s">
        <v>34</v>
      </c>
      <c r="C48" s="14">
        <f>C10+C14-C17-C18-C20-C19-C21-C22-C23-C24-C25-C26-C27-C28-C29-C30-C32-C33-C34-C35-C36-C37-C38-C39-C40-C41-C42-C43-C44-C45-C46</f>
        <v>-1189086.8199999998</v>
      </c>
      <c r="D48" s="1"/>
    </row>
    <row r="49" spans="2:3" ht="12" customHeight="1" x14ac:dyDescent="0.25">
      <c r="B49" s="18" t="s">
        <v>4</v>
      </c>
      <c r="C49" s="19"/>
    </row>
    <row r="50" spans="2:3" ht="12" customHeight="1" x14ac:dyDescent="0.25">
      <c r="B50" s="19" t="s">
        <v>5</v>
      </c>
      <c r="C50" s="19"/>
    </row>
    <row r="51" spans="2:3" ht="12" customHeight="1" x14ac:dyDescent="0.25">
      <c r="B51" s="18" t="s">
        <v>6</v>
      </c>
      <c r="C51" s="19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2022-02-28T09:36:02Z</dcterms:modified>
</cp:coreProperties>
</file>