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6" i="5"/>
  <c r="C35"/>
  <c r="C34"/>
  <c r="C33"/>
  <c r="C32"/>
  <c r="C31"/>
  <c r="C30"/>
  <c r="C29"/>
  <c r="C28"/>
  <c r="C27"/>
  <c r="C26"/>
  <c r="C50"/>
  <c r="C49"/>
  <c r="C48"/>
  <c r="C47"/>
  <c r="C46"/>
  <c r="C45"/>
  <c r="C44"/>
  <c r="C43"/>
  <c r="C42"/>
  <c r="C41"/>
  <c r="C40"/>
  <c r="C39"/>
  <c r="C38"/>
  <c r="C12" l="1"/>
  <c r="C51" l="1"/>
  <c r="C19" l="1"/>
  <c r="C52" s="1"/>
  <c r="C56" l="1"/>
</calcChain>
</file>

<file path=xl/sharedStrings.xml><?xml version="1.0" encoding="utf-8"?>
<sst xmlns="http://schemas.openxmlformats.org/spreadsheetml/2006/main" count="56" uniqueCount="56">
  <si>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</si>
  <si>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</si>
  <si>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</si>
  <si>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</si>
  <si>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</si>
  <si>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</si>
  <si>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</si>
  <si>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</si>
  <si>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</si>
  <si>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ул.Советская, д.25</t>
  </si>
  <si>
    <t>3)       Дата принятия в управление:    01.08.2014г.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</si>
  <si>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</si>
  <si>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</si>
  <si>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</si>
  <si>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</si>
  <si>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</si>
  <si>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</si>
  <si>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</si>
  <si>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</si>
  <si>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</si>
  <si>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</si>
  <si>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</si>
  <si>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</si>
  <si>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ПАО"МТС",ООО"Нэт Бай Нэт Холдинг",ЗАО"Ресурс-Связь",ООО"Орелтелеком",ПАО"Вымпелком", ПАО Ростелеком,ООО "Инфомедия".</t>
  </si>
  <si>
    <t>Всего задолженность по дому (выполненные работы + услуги)</t>
  </si>
  <si>
    <t>4-Э)Оказаны услуги  по начислению платы за элетроэнергию</t>
  </si>
  <si>
    <t>7) Аварийно-ремонтная служба ООО "АРС"</t>
  </si>
  <si>
    <t>Прокладка ливнёвой канализации подъезд 4</t>
  </si>
  <si>
    <t>Ремонт мусорного контейнера, крепление канализации</t>
  </si>
  <si>
    <t>8) Тех.обслуживание газопровода ВГС</t>
  </si>
  <si>
    <t>9) ОДН по холодному и горячему водоснабжению</t>
  </si>
  <si>
    <t>10) Мех.очистка терлообменника в подвальн.помещен.Мирошников А.И.</t>
  </si>
  <si>
    <t>11) Материалы</t>
  </si>
  <si>
    <t>12) Др.расходы(обсл.вычисл.тех.,канц.товары,транспорт и т.д.)</t>
  </si>
  <si>
    <t>13) Налоги(30,2% от з/пл., 1% с дохода)</t>
  </si>
  <si>
    <t>14) Расходы по расчетно-кассовому обслуживанию</t>
  </si>
  <si>
    <t>15) Услуги по управлению</t>
  </si>
  <si>
    <t>жилым домом в период с 01.01.2019г.по 31.12.2019г.</t>
  </si>
  <si>
    <t xml:space="preserve"> 4.1 Задолженность собственников и нанимателей по данной услуге на 01.01.2019г.</t>
  </si>
  <si>
    <t xml:space="preserve"> 4.4.Задолженность собственников и нанимателей по данной услуге на 01.01.2020г.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</si>
  <si>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</si>
  <si>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</si>
  <si>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</si>
  <si>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</si>
  <si>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Смена мусоропроводного клапана подъезд 4, этаж 8</t>
  </si>
  <si>
    <t>Установка запорной арматуры на системе ГВС (насос,вентиля, задвижки, краны, трубы...)т/подполье</t>
  </si>
  <si>
    <t>Ремонт входа в подъезд № 2 и 1 этажа</t>
  </si>
  <si>
    <t>Ремонт  инженерных сетей ГВС с заменой стояков в п.2, кв.45,106,32, кранов 1п-д</t>
  </si>
  <si>
    <t>Ремонт подъезда № 1</t>
  </si>
  <si>
    <t>Ремонт межлестничных площадок (половая плитка)1,3 п-ды,эт.1,4,6</t>
  </si>
  <si>
    <t>Благоустр.придомовой территории (распиловка и вывоз деревьев)</t>
  </si>
  <si>
    <t>2)       Площадь дома 14439,0 кв.м</t>
  </si>
  <si>
    <t>Замена кранов, воздухоотводчиков, розлива на системах ГВС,ЦО техэтаж, техподполье</t>
  </si>
  <si>
    <t>Монтаж системы контроля и управления доступом с калитки, ремонт привода</t>
  </si>
  <si>
    <t>Ремонт системы отопления, ГВС в подвале, покраска элеваторного узла ЦО</t>
  </si>
  <si>
    <t>Ремонт  инженерных сетей ГВС с заменой вентилей,задвижек,участков стояков в техподполье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</si>
</sst>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6"/>
  <sheetViews>
    <sheetView tabSelected="1" topLeftCell="A19" workbookViewId="0">
      <selection activeCell="F32" sqref="F32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4" max="4" width="4.42578125" customWidth="1"/>
  </cols>
  <sheetData>
    <row r="1" spans="2:3" ht="12" customHeight="1">
      <c r="B1" s="2" t="s">
        <v>0</v>
      </c>
      <c r="C1" s="3"/>
    </row>
    <row r="2" spans="2:3" ht="12" customHeight="1">
      <c r="B2" s="4" t="s">
        <v>2</v>
      </c>
      <c r="C2" s="3"/>
    </row>
    <row r="3" spans="2:3" ht="12" customHeight="1">
      <c r="B3" s="2" t="s">
        <v>37</v>
      </c>
      <c r="C3" s="3"/>
    </row>
    <row r="4" spans="2:3" ht="12" customHeight="1">
      <c r="B4" s="14" t="s">
        <v>9</v>
      </c>
      <c r="C4" s="5"/>
    </row>
    <row r="5" spans="2:3" ht="12" customHeight="1">
      <c r="B5" s="14" t="s">
        <v>51</v>
      </c>
      <c r="C5" s="5"/>
    </row>
    <row r="6" spans="2:3" ht="12" customHeight="1">
      <c r="B6" s="14" t="s">
        <v>10</v>
      </c>
      <c r="C6" s="5"/>
    </row>
    <row r="7" spans="2:3" ht="51.75" customHeight="1">
      <c r="B7" s="36" t="s">
        <v>3</v>
      </c>
      <c r="C7" s="37"/>
    </row>
    <row r="8" spans="2:3" ht="12" customHeight="1">
      <c r="B8" s="14" t="s">
        <v>25</v>
      </c>
      <c r="C8" s="5"/>
    </row>
    <row r="9" spans="2:3" ht="12" customHeight="1">
      <c r="B9" s="6" t="s">
        <v>38</v>
      </c>
      <c r="C9" s="28">
        <v>-5904</v>
      </c>
    </row>
    <row r="10" spans="2:3" ht="12" customHeight="1">
      <c r="B10" s="6" t="s">
        <v>4</v>
      </c>
      <c r="C10" s="7">
        <v>0</v>
      </c>
    </row>
    <row r="11" spans="2:3" ht="12" customHeight="1">
      <c r="B11" s="6" t="s">
        <v>5</v>
      </c>
      <c r="C11" s="7">
        <v>5904</v>
      </c>
    </row>
    <row r="12" spans="2:3" ht="12" customHeight="1">
      <c r="B12" s="6" t="s">
        <v>39</v>
      </c>
      <c r="C12" s="28">
        <f>C11-C10+C9</f>
        <v>0</v>
      </c>
    </row>
    <row r="13" spans="2:3" ht="27" customHeight="1">
      <c r="B13" s="34" t="s">
        <v>11</v>
      </c>
      <c r="C13" s="35"/>
    </row>
    <row r="14" spans="2:3" ht="25.5" customHeight="1">
      <c r="B14" s="27" t="s">
        <v>40</v>
      </c>
      <c r="C14" s="29">
        <v>-44567.8</v>
      </c>
    </row>
    <row r="15" spans="2:3" ht="12" customHeight="1">
      <c r="B15" s="14" t="s">
        <v>41</v>
      </c>
      <c r="C15" s="30">
        <v>94250.58</v>
      </c>
    </row>
    <row r="16" spans="2:3" ht="12" customHeight="1">
      <c r="B16" s="14" t="s">
        <v>12</v>
      </c>
      <c r="C16" s="31">
        <v>1591477.36</v>
      </c>
    </row>
    <row r="17" spans="2:4" ht="12" customHeight="1">
      <c r="B17" s="14" t="s">
        <v>19</v>
      </c>
      <c r="C17" s="32">
        <v>1585795.81</v>
      </c>
    </row>
    <row r="18" spans="2:4" ht="12" customHeight="1">
      <c r="B18" s="14" t="s">
        <v>23</v>
      </c>
      <c r="C18" s="32">
        <v>32996.120000000003</v>
      </c>
    </row>
    <row r="19" spans="2:4" ht="12" customHeight="1">
      <c r="B19" s="14" t="s">
        <v>20</v>
      </c>
      <c r="C19" s="33">
        <f>C18+C17</f>
        <v>1618791.9300000002</v>
      </c>
    </row>
    <row r="20" spans="2:4" ht="25.5" customHeight="1">
      <c r="B20" s="34" t="s">
        <v>21</v>
      </c>
      <c r="C20" s="35"/>
    </row>
    <row r="21" spans="2:4" ht="12" customHeight="1">
      <c r="B21" s="11" t="s">
        <v>1</v>
      </c>
      <c r="C21" s="13"/>
    </row>
    <row r="22" spans="2:4" ht="12" customHeight="1">
      <c r="B22" s="12" t="s">
        <v>13</v>
      </c>
      <c r="C22" s="25">
        <v>295315.07</v>
      </c>
      <c r="D22" s="1"/>
    </row>
    <row r="23" spans="2:4" ht="12" customHeight="1">
      <c r="B23" s="8" t="s">
        <v>14</v>
      </c>
      <c r="C23" s="23">
        <v>10407.58</v>
      </c>
    </row>
    <row r="24" spans="2:4" ht="12" customHeight="1">
      <c r="B24" s="8" t="s">
        <v>15</v>
      </c>
      <c r="C24" s="9">
        <v>18513.48</v>
      </c>
    </row>
    <row r="25" spans="2:4" ht="12" customHeight="1">
      <c r="B25" s="8" t="s">
        <v>16</v>
      </c>
      <c r="C25" s="9">
        <v>15111</v>
      </c>
    </row>
    <row r="26" spans="2:4" ht="12" customHeight="1">
      <c r="B26" s="8" t="s">
        <v>17</v>
      </c>
      <c r="C26" s="9">
        <f>8511.6+12000+6000+3947+5000+2910+129600+120000</f>
        <v>287968.59999999998</v>
      </c>
    </row>
    <row r="27" spans="2:4" ht="12" customHeight="1">
      <c r="B27" s="8" t="s">
        <v>18</v>
      </c>
      <c r="C27" s="10">
        <f>922.82+6000</f>
        <v>6922.82</v>
      </c>
    </row>
    <row r="28" spans="2:4" ht="12" customHeight="1">
      <c r="B28" s="8" t="s">
        <v>26</v>
      </c>
      <c r="C28" s="9">
        <f>62176.8</f>
        <v>62176.800000000003</v>
      </c>
    </row>
    <row r="29" spans="2:4" ht="12" customHeight="1">
      <c r="B29" s="8" t="s">
        <v>29</v>
      </c>
      <c r="C29" s="9">
        <f>25047</f>
        <v>25047</v>
      </c>
    </row>
    <row r="30" spans="2:4" ht="12" customHeight="1">
      <c r="B30" s="8" t="s">
        <v>30</v>
      </c>
      <c r="C30" s="24">
        <f>34001.36+33718.29</f>
        <v>67719.649999999994</v>
      </c>
    </row>
    <row r="31" spans="2:4" ht="12" customHeight="1">
      <c r="B31" s="8" t="s">
        <v>31</v>
      </c>
      <c r="C31" s="7">
        <f>7400</f>
        <v>7400</v>
      </c>
    </row>
    <row r="32" spans="2:4" ht="12" customHeight="1">
      <c r="B32" s="8" t="s">
        <v>32</v>
      </c>
      <c r="C32" s="10">
        <f>10304.3</f>
        <v>10304.299999999999</v>
      </c>
    </row>
    <row r="33" spans="2:4" ht="12" customHeight="1">
      <c r="B33" s="8" t="s">
        <v>33</v>
      </c>
      <c r="C33" s="24">
        <f>30234.31+43849.61+98.6</f>
        <v>74182.52</v>
      </c>
    </row>
    <row r="34" spans="2:4" ht="12" customHeight="1">
      <c r="B34" s="8" t="s">
        <v>34</v>
      </c>
      <c r="C34" s="9">
        <f>10453.02+177862.03+3811.2</f>
        <v>192126.25</v>
      </c>
    </row>
    <row r="35" spans="2:4" ht="12" customHeight="1">
      <c r="B35" s="8" t="s">
        <v>35</v>
      </c>
      <c r="C35" s="9">
        <f>17979.2+5987.74</f>
        <v>23966.940000000002</v>
      </c>
    </row>
    <row r="36" spans="2:4" ht="12" customHeight="1">
      <c r="B36" s="8" t="s">
        <v>36</v>
      </c>
      <c r="C36" s="24">
        <f>154268.41+44966.93</f>
        <v>199235.34</v>
      </c>
    </row>
    <row r="37" spans="2:4" ht="28.5" customHeight="1">
      <c r="B37" s="16" t="s">
        <v>22</v>
      </c>
      <c r="C37" s="15"/>
      <c r="D37" s="1"/>
    </row>
    <row r="38" spans="2:4" ht="12" customHeight="1">
      <c r="B38" s="8" t="s">
        <v>50</v>
      </c>
      <c r="C38" s="21">
        <f>2517</f>
        <v>2517</v>
      </c>
    </row>
    <row r="39" spans="2:4" ht="12" customHeight="1">
      <c r="B39" s="8" t="s">
        <v>52</v>
      </c>
      <c r="C39" s="21">
        <f>5678+8443</f>
        <v>14121</v>
      </c>
    </row>
    <row r="40" spans="2:4" ht="12" customHeight="1">
      <c r="B40" s="8" t="s">
        <v>53</v>
      </c>
      <c r="C40" s="21">
        <f>33272+9757</f>
        <v>43029</v>
      </c>
    </row>
    <row r="41" spans="2:4" ht="12" customHeight="1">
      <c r="B41" s="8" t="s">
        <v>27</v>
      </c>
      <c r="C41" s="21">
        <f>10222</f>
        <v>10222</v>
      </c>
    </row>
    <row r="42" spans="2:4" ht="12" customHeight="1">
      <c r="B42" s="8" t="s">
        <v>48</v>
      </c>
      <c r="C42" s="21">
        <f>193758</f>
        <v>193758</v>
      </c>
    </row>
    <row r="43" spans="2:4" ht="12" customHeight="1">
      <c r="B43" s="8" t="s">
        <v>46</v>
      </c>
      <c r="C43" s="21">
        <f>34228</f>
        <v>34228</v>
      </c>
    </row>
    <row r="44" spans="2:4" ht="12" customHeight="1">
      <c r="B44" s="8" t="s">
        <v>28</v>
      </c>
      <c r="C44" s="21">
        <f>5439+3627</f>
        <v>9066</v>
      </c>
    </row>
    <row r="45" spans="2:4" ht="12" customHeight="1">
      <c r="B45" s="8" t="s">
        <v>54</v>
      </c>
      <c r="C45" s="21">
        <f>38954+1900</f>
        <v>40854</v>
      </c>
    </row>
    <row r="46" spans="2:4" ht="12" customHeight="1">
      <c r="B46" s="8" t="s">
        <v>55</v>
      </c>
      <c r="C46" s="21">
        <f>8949+13014+9530+4028</f>
        <v>35521</v>
      </c>
    </row>
    <row r="47" spans="2:4" ht="12" customHeight="1">
      <c r="B47" s="8" t="s">
        <v>47</v>
      </c>
      <c r="C47" s="21">
        <f>5791+9663+5361+12430</f>
        <v>33245</v>
      </c>
    </row>
    <row r="48" spans="2:4" ht="12" customHeight="1">
      <c r="B48" s="8" t="s">
        <v>49</v>
      </c>
      <c r="C48" s="21">
        <f>722+8628+31105</f>
        <v>40455</v>
      </c>
    </row>
    <row r="49" spans="2:4" ht="12" customHeight="1">
      <c r="B49" s="8" t="s">
        <v>44</v>
      </c>
      <c r="C49" s="21">
        <f>4957</f>
        <v>4957</v>
      </c>
    </row>
    <row r="50" spans="2:4" ht="12" customHeight="1">
      <c r="B50" s="8" t="s">
        <v>45</v>
      </c>
      <c r="C50" s="21">
        <f>7855+37567</f>
        <v>45422</v>
      </c>
    </row>
    <row r="51" spans="2:4" ht="24.75" customHeight="1">
      <c r="B51" s="17" t="s">
        <v>42</v>
      </c>
      <c r="C51" s="15">
        <f>C14+C17-C16+C12</f>
        <v>-50249.350000000093</v>
      </c>
      <c r="D51" s="1"/>
    </row>
    <row r="52" spans="2:4" ht="26.25" customHeight="1">
      <c r="B52" s="18" t="s">
        <v>43</v>
      </c>
      <c r="C52" s="15">
        <f>C15+C19-C22-C23-C25-C24-C26-C27-C28-C29-C30-C31-C32-C33-C34-C35-C36-C38-C39-C40-C41-C42-C43-C44-C45-C46-C47-C48-C49-C50</f>
        <v>-90749.839999999967</v>
      </c>
      <c r="D52" s="1"/>
    </row>
    <row r="53" spans="2:4" ht="12" customHeight="1">
      <c r="B53" s="19" t="s">
        <v>6</v>
      </c>
      <c r="C53" s="20"/>
    </row>
    <row r="54" spans="2:4" ht="12" customHeight="1">
      <c r="B54" s="20" t="s">
        <v>7</v>
      </c>
      <c r="C54" s="20"/>
    </row>
    <row r="55" spans="2:4" ht="12" customHeight="1">
      <c r="B55" s="19" t="s">
        <v>8</v>
      </c>
      <c r="C55" s="20"/>
    </row>
    <row r="56" spans="2:4" ht="12" customHeight="1">
      <c r="B56" s="26" t="s">
        <v>24</v>
      </c>
      <c r="C56" s="22">
        <f>C52+C12</f>
        <v>-90749.839999999967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2020-03-04T14:44:59Z</dcterms:modified>
</cp:coreProperties>
</file>