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5" i="5"/>
  <c r="C41"/>
  <c r="C40"/>
  <c r="C18"/>
  <c r="C17"/>
  <c r="C38"/>
  <c r="C37"/>
  <c r="C36"/>
  <c r="C35"/>
  <c r="C30"/>
  <c r="C29"/>
  <c r="C28"/>
  <c r="C15" l="1"/>
  <c r="C12" l="1"/>
  <c r="C20"/>
  <c r="C49" s="1"/>
  <c r="C13" l="1"/>
  <c r="C48" l="1"/>
  <c r="C53"/>
</calcChain>
</file>

<file path=xl/sharedStrings.xml><?xml version="1.0" encoding="utf-8"?>
<sst xmlns="http://schemas.openxmlformats.org/spreadsheetml/2006/main" count="52" uniqueCount="52">
  <si>
    <t>Отчёт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</si>
  <si>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</si>
  <si>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</si>
  <si>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</si>
  <si>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</si>
  <si>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</si>
  <si>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</si>
  <si>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</si>
  <si>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</si>
  <si>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</si>
  <si>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</si>
  <si>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</si>
  <si>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</si>
  <si>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</si>
  <si>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</si>
  <si>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</si>
  <si>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</si>
  <si>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</si>
  <si>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</si>
  <si>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</si>
  <si>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</si>
  <si>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</si>
  <si>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</si>
  <si>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</si>
  <si>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наб.Дубровинского, д.66</t>
  </si>
  <si>
    <t>3)       Дата принятия в управление:    01.05.2014г.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</si>
  <si>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</si>
  <si>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</si>
  <si>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</si>
  <si>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</si>
  <si>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</si>
  <si>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Санит.содерж.(убор.придомов.тер.,конт.площ.,уб.лестничных клеток)</t>
  </si>
  <si>
    <t>Проверка сопротивления изоляции проводов</t>
  </si>
  <si>
    <t>Всего задолженность по дому (выполненные работы + услуги)</t>
  </si>
  <si>
    <t>жилым домом в период с 01.01.2016г.по 31.12.2016г.</t>
  </si>
  <si>
    <t>2)       Площадь дома 5336,5 кв.м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</si>
  <si>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</si>
  <si>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</si>
  <si>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</si>
  <si>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</si>
  <si>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</si>
  <si>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</si>
  <si>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 xml:space="preserve"> 5.5 Поступило от ПАО "МТС",ПАО"Вымпелком",ПАО"Ростелеком"</t>
  </si>
  <si>
    <t>9) Сбор и вывоз твердых бытовых отходов, крупногаб.мусора Эко-Транс</t>
  </si>
  <si>
    <t>11) Захоронение ТБО ОПЭК</t>
  </si>
  <si>
    <t>10) Ком.сбор МПП ВКХ Водоканал</t>
  </si>
  <si>
    <t>Ремонт козырька над тамбуром</t>
  </si>
  <si>
    <t>Оценка соответствич лифтов ИЦ "Эксперт"</t>
  </si>
  <si>
    <t>Мех.очистка терлообмен.в подвальн.помещен.ТАС</t>
  </si>
  <si>
    <t>Установка клапанов на мусоропроводе, металлической двери</t>
  </si>
  <si>
    <t>Установка грязевика в подвальном помещении, доводчика на двери пожарного выхода</t>
  </si>
  <si>
    <t>Ремонт инженерных сетей в подвале, замена стояков канализации и ГВС ,ХВС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</si>
</sst>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2" fontId="4" fillId="2" borderId="1" xfId="0" applyNumberFormat="1" applyFont="1" applyFill="1" applyBorder="1"/>
    <xf numFmtId="0" fontId="8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0" fillId="0" borderId="0" xfId="0" applyFont="1"/>
    <xf numFmtId="0" fontId="6" fillId="0" borderId="1" xfId="0" applyFont="1" applyBorder="1"/>
    <xf numFmtId="2" fontId="3" fillId="2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6" fillId="0" borderId="1" xfId="0" applyNumberFormat="1" applyFont="1" applyBorder="1"/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2" fontId="11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3"/>
  <sheetViews>
    <sheetView tabSelected="1" topLeftCell="A16" workbookViewId="0">
      <selection activeCell="E39" sqref="E39"/>
    </sheetView>
  </sheetViews>
  <sheetFormatPr defaultRowHeight="12" customHeight="1"/>
  <cols>
    <col min="1" max="1" width="1.42578125" customWidth="1"/>
    <col min="2" max="2" width="78" customWidth="1"/>
    <col min="3" max="3" width="12.285156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7</v>
      </c>
    </row>
    <row r="3" spans="2:3" ht="12" customHeight="1">
      <c r="B3" s="4" t="s">
        <v>34</v>
      </c>
    </row>
    <row r="4" spans="2:3" ht="12" customHeight="1">
      <c r="B4" s="5" t="s">
        <v>24</v>
      </c>
      <c r="C4" s="6"/>
    </row>
    <row r="5" spans="2:3" ht="12" customHeight="1">
      <c r="B5" s="5" t="s">
        <v>35</v>
      </c>
      <c r="C5" s="6"/>
    </row>
    <row r="6" spans="2:3" ht="12" customHeight="1">
      <c r="B6" s="5" t="s">
        <v>25</v>
      </c>
      <c r="C6" s="6"/>
    </row>
    <row r="7" spans="2:3" ht="51.75" customHeight="1">
      <c r="B7" s="32" t="s">
        <v>8</v>
      </c>
      <c r="C7" s="33"/>
    </row>
    <row r="8" spans="2:3" ht="12" customHeight="1">
      <c r="B8" s="7" t="s">
        <v>9</v>
      </c>
      <c r="C8" s="6"/>
    </row>
    <row r="9" spans="2:3" ht="12" customHeight="1">
      <c r="B9" s="5" t="s">
        <v>36</v>
      </c>
      <c r="C9" s="12">
        <v>-4374.12</v>
      </c>
    </row>
    <row r="10" spans="2:3" ht="12" customHeight="1">
      <c r="B10" s="5" t="s">
        <v>10</v>
      </c>
      <c r="C10" s="18">
        <v>89032.83</v>
      </c>
    </row>
    <row r="11" spans="2:3" ht="12" customHeight="1">
      <c r="B11" s="5" t="s">
        <v>11</v>
      </c>
      <c r="C11" s="18">
        <v>86516</v>
      </c>
    </row>
    <row r="12" spans="2:3" ht="12" customHeight="1">
      <c r="B12" s="5" t="s">
        <v>12</v>
      </c>
      <c r="C12" s="6">
        <f>C10</f>
        <v>89032.83</v>
      </c>
    </row>
    <row r="13" spans="2:3" ht="12" customHeight="1">
      <c r="B13" s="5" t="s">
        <v>37</v>
      </c>
      <c r="C13" s="12">
        <f>C11-C10+C9</f>
        <v>-6890.9500000000016</v>
      </c>
    </row>
    <row r="14" spans="2:3" ht="27" customHeight="1">
      <c r="B14" s="34" t="s">
        <v>13</v>
      </c>
      <c r="C14" s="35"/>
    </row>
    <row r="15" spans="2:3" ht="25.5" customHeight="1">
      <c r="B15" s="8" t="s">
        <v>38</v>
      </c>
      <c r="C15" s="26">
        <f>-62243.4</f>
        <v>-62243.4</v>
      </c>
    </row>
    <row r="16" spans="2:3" ht="12" customHeight="1">
      <c r="B16" s="5" t="s">
        <v>39</v>
      </c>
      <c r="C16" s="16">
        <v>-145581.88</v>
      </c>
    </row>
    <row r="17" spans="2:5" ht="12" customHeight="1">
      <c r="B17" s="5" t="s">
        <v>14</v>
      </c>
      <c r="C17" s="10">
        <f>605887.13-17791.64+140396.49</f>
        <v>728491.98</v>
      </c>
    </row>
    <row r="18" spans="2:5" ht="12" customHeight="1">
      <c r="B18" s="5" t="s">
        <v>15</v>
      </c>
      <c r="C18" s="30">
        <f>583586.17+139285.37</f>
        <v>722871.54</v>
      </c>
    </row>
    <row r="19" spans="2:5" ht="12" customHeight="1">
      <c r="B19" s="5" t="s">
        <v>42</v>
      </c>
      <c r="C19" s="30">
        <v>8935</v>
      </c>
    </row>
    <row r="20" spans="2:5" ht="12" customHeight="1">
      <c r="B20" s="5" t="s">
        <v>16</v>
      </c>
      <c r="C20" s="17">
        <f>C19+C18</f>
        <v>731806.54</v>
      </c>
    </row>
    <row r="21" spans="2:5" ht="25.5" customHeight="1">
      <c r="B21" s="36" t="s">
        <v>17</v>
      </c>
      <c r="C21" s="37"/>
    </row>
    <row r="22" spans="2:5" ht="12" customHeight="1">
      <c r="B22" s="27" t="s">
        <v>18</v>
      </c>
      <c r="C22" s="19"/>
    </row>
    <row r="23" spans="2:5" ht="12" customHeight="1">
      <c r="B23" s="28" t="s">
        <v>19</v>
      </c>
      <c r="C23" s="20">
        <v>111636.14</v>
      </c>
      <c r="E23" s="2"/>
    </row>
    <row r="24" spans="2:5" ht="12" customHeight="1">
      <c r="B24" s="21" t="s">
        <v>1</v>
      </c>
      <c r="C24" s="22">
        <v>9616.2099999999991</v>
      </c>
    </row>
    <row r="25" spans="2:5" ht="12" customHeight="1">
      <c r="B25" s="21" t="s">
        <v>2</v>
      </c>
      <c r="C25" s="23">
        <v>4487.5600000000004</v>
      </c>
    </row>
    <row r="26" spans="2:5" ht="12" customHeight="1">
      <c r="B26" s="21" t="s">
        <v>3</v>
      </c>
      <c r="C26" s="24">
        <v>11539.44</v>
      </c>
    </row>
    <row r="27" spans="2:5" ht="12" customHeight="1">
      <c r="B27" s="21" t="s">
        <v>4</v>
      </c>
      <c r="C27" s="23">
        <v>14103.76</v>
      </c>
    </row>
    <row r="28" spans="2:5" ht="12" customHeight="1">
      <c r="B28" s="21" t="s">
        <v>31</v>
      </c>
      <c r="C28" s="25">
        <f>22904+59124+71632</f>
        <v>153660</v>
      </c>
    </row>
    <row r="29" spans="2:5" ht="12" customHeight="1">
      <c r="B29" s="21" t="s">
        <v>5</v>
      </c>
      <c r="C29" s="24">
        <f>170+1246.73</f>
        <v>1416.73</v>
      </c>
    </row>
    <row r="30" spans="2:5" ht="12" customHeight="1">
      <c r="B30" s="21" t="s">
        <v>6</v>
      </c>
      <c r="C30" s="24">
        <f>19178.64+27189.5</f>
        <v>46368.14</v>
      </c>
    </row>
    <row r="31" spans="2:5" ht="12" customHeight="1">
      <c r="B31" s="21" t="s">
        <v>43</v>
      </c>
      <c r="C31" s="24">
        <v>44671.7</v>
      </c>
    </row>
    <row r="32" spans="2:5" ht="12" customHeight="1">
      <c r="B32" s="21" t="s">
        <v>45</v>
      </c>
      <c r="C32" s="18">
        <v>2556.2199999999998</v>
      </c>
    </row>
    <row r="33" spans="2:5" ht="12" customHeight="1">
      <c r="B33" s="21" t="s">
        <v>44</v>
      </c>
      <c r="C33" s="24">
        <v>6346.67</v>
      </c>
    </row>
    <row r="34" spans="2:5" ht="12" customHeight="1">
      <c r="B34" s="21" t="s">
        <v>26</v>
      </c>
      <c r="C34" s="25">
        <v>10243.469999999999</v>
      </c>
    </row>
    <row r="35" spans="2:5" ht="12" customHeight="1">
      <c r="B35" s="21" t="s">
        <v>27</v>
      </c>
      <c r="C35" s="24">
        <f>13124.74+1711.74+22439.81+200</f>
        <v>37476.29</v>
      </c>
    </row>
    <row r="36" spans="2:5" ht="12" customHeight="1">
      <c r="B36" s="21" t="s">
        <v>28</v>
      </c>
      <c r="C36" s="24">
        <f>6771.28+62484.38+1403.96</f>
        <v>70659.62000000001</v>
      </c>
    </row>
    <row r="37" spans="2:5" ht="12" customHeight="1">
      <c r="B37" s="21" t="s">
        <v>29</v>
      </c>
      <c r="C37" s="24">
        <f>14072.15+2924.99</f>
        <v>16997.14</v>
      </c>
    </row>
    <row r="38" spans="2:5" ht="12" customHeight="1">
      <c r="B38" s="21" t="s">
        <v>30</v>
      </c>
      <c r="C38" s="24">
        <f>50645.35+13462.69</f>
        <v>64108.04</v>
      </c>
    </row>
    <row r="39" spans="2:5" ht="28.5" customHeight="1">
      <c r="B39" s="11" t="s">
        <v>20</v>
      </c>
      <c r="C39" s="12"/>
      <c r="E39" s="2"/>
    </row>
    <row r="40" spans="2:5" ht="12" customHeight="1">
      <c r="B40" s="21" t="s">
        <v>50</v>
      </c>
      <c r="C40" s="24">
        <f>7714+2830</f>
        <v>10544</v>
      </c>
    </row>
    <row r="41" spans="2:5" ht="12" customHeight="1">
      <c r="B41" s="21" t="s">
        <v>51</v>
      </c>
      <c r="C41" s="24">
        <f>7900+36208+8363+3420</f>
        <v>55891</v>
      </c>
    </row>
    <row r="42" spans="2:5" ht="12" customHeight="1">
      <c r="B42" s="21" t="s">
        <v>49</v>
      </c>
      <c r="C42" s="24">
        <v>29170</v>
      </c>
    </row>
    <row r="43" spans="2:5" ht="12" customHeight="1">
      <c r="B43" s="21" t="s">
        <v>47</v>
      </c>
      <c r="C43" s="24">
        <v>32258.400000000001</v>
      </c>
    </row>
    <row r="44" spans="2:5" ht="12" customHeight="1">
      <c r="B44" s="21" t="s">
        <v>46</v>
      </c>
      <c r="C44" s="24">
        <v>24098</v>
      </c>
    </row>
    <row r="45" spans="2:5" ht="12" customHeight="1">
      <c r="B45" s="21" t="s">
        <v>48</v>
      </c>
      <c r="C45" s="24">
        <f>4060+5035</f>
        <v>9095</v>
      </c>
    </row>
    <row r="46" spans="2:5" ht="12" customHeight="1">
      <c r="B46" s="21" t="s">
        <v>32</v>
      </c>
      <c r="C46" s="24">
        <v>1000</v>
      </c>
    </row>
    <row r="47" spans="2:5" ht="12" customHeight="1">
      <c r="B47" s="21"/>
      <c r="C47" s="29"/>
    </row>
    <row r="48" spans="2:5" ht="24.75" customHeight="1">
      <c r="B48" s="13" t="s">
        <v>40</v>
      </c>
      <c r="C48" s="12">
        <f>C13+C15+C18-C17</f>
        <v>-74754.789999999921</v>
      </c>
    </row>
    <row r="49" spans="2:3" ht="26.25" customHeight="1">
      <c r="B49" s="14" t="s">
        <v>41</v>
      </c>
      <c r="C49" s="12">
        <f>C16+C20-C23-C24-C26-C25-C27-C28-C29-C30-C31-C32-C33-C34-C35-C36-C37-C38-C40-C41-C42-C43-C44-C45-C46-C47</f>
        <v>-181718.87000000005</v>
      </c>
    </row>
    <row r="50" spans="2:3" ht="12" customHeight="1">
      <c r="B50" s="15" t="s">
        <v>21</v>
      </c>
      <c r="C50" s="9"/>
    </row>
    <row r="51" spans="2:3" ht="12" customHeight="1">
      <c r="B51" s="9" t="s">
        <v>22</v>
      </c>
      <c r="C51" s="9"/>
    </row>
    <row r="52" spans="2:3" ht="12" customHeight="1">
      <c r="B52" s="15" t="s">
        <v>23</v>
      </c>
      <c r="C52" s="9"/>
    </row>
    <row r="53" spans="2:3" ht="12" customHeight="1">
      <c r="B53" s="31" t="s">
        <v>33</v>
      </c>
      <c r="C53" s="2">
        <f>C49+C13</f>
        <v>-188609.82000000007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2017-04-03T08:03:57Z</dcterms:modified>
</cp:coreProperties>
</file>