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42" i="5"/>
  <c r="C41"/>
  <c r="C52"/>
  <c r="C51"/>
  <c r="C50"/>
  <c r="C49"/>
  <c r="C48"/>
  <c r="C47"/>
  <c r="C45"/>
  <c r="C40"/>
  <c r="C38"/>
  <c r="C34"/>
  <c r="C33"/>
  <c r="C32"/>
  <c r="C31"/>
  <c r="C30"/>
  <c r="C17" l="1"/>
  <c r="C12" l="1"/>
  <c r="C53" s="1"/>
  <c r="C24" l="1"/>
  <c r="C54" s="1"/>
  <c r="C58" s="1"/>
</calcChain>
</file>

<file path=xl/sharedStrings.xml><?xml version="1.0" encoding="utf-8"?>
<sst xmlns="http://schemas.openxmlformats.org/spreadsheetml/2006/main" count="58" uniqueCount="54">
  <si>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</si>
  <si>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</si>
  <si>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</si>
  <si>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</si>
  <si>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 4.2.Начислено (жилые и нежилые помещения)</t>
  </si>
  <si>
    <t xml:space="preserve"> 4.3.Оплачено (жилые и нежилые помещения)</t>
  </si>
  <si>
    <t>5)Оказаны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</si>
  <si>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5.3.Начислено (жилые и нежилые помещения)</t>
  </si>
  <si>
    <t xml:space="preserve"> 5.4.Оплачено (жилые и нежилые помещения)</t>
  </si>
  <si>
    <t xml:space="preserve"> 5.6. ИТОГО ДОХОД</t>
  </si>
  <si>
    <t>6.)Общий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</si>
  <si>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7) Общий перечень выполненных работ по текущему ремонту и  благоустройству общего имущества жилого дома: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</si>
  <si>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</si>
  <si>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</si>
  <si>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</si>
  <si>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4-В)Оказаны услуги  по начислению платы за водоснабжение и водоотведение</t>
  </si>
  <si>
    <t>1)        Адрес дома:   наб.Дубровинского, д.74а</t>
  </si>
  <si>
    <t>2)       Площадь дома 2371,5 кв.м</t>
  </si>
  <si>
    <t>3)       Дата принятия в управление:    01.04.2014г.</t>
  </si>
  <si>
    <t>13) Материалы</t>
  </si>
  <si>
    <t>14) Др.расходы(обсл.вычисл.тех.,канц.товары,транспорт и т.д.)</t>
  </si>
  <si>
    <t>15) Налоги(20,2% от з/пл., 1% с дохода)</t>
  </si>
  <si>
    <t>16) Расходы по расчетно-кассовому обслуживанию</t>
  </si>
  <si>
    <t>17) Услуги по управлению</t>
  </si>
  <si>
    <t xml:space="preserve"> 5.5 Поступило от ЗАО"Ресурс-Связь",ООО"Нэт Бай Нэт Холдинг",ПАО"Вымпелком"</t>
  </si>
  <si>
    <t>Всего задолженность по дому (выполненные работы + услуги)</t>
  </si>
  <si>
    <t>10) Ком.сбор МПП ВКХ Водоканал</t>
  </si>
  <si>
    <t>11) Захоронение ТБО ОПЭК</t>
  </si>
  <si>
    <t>12) Обслуживание лифтов ООО "УСА+"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</si>
  <si>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</si>
  <si>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</si>
  <si>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</si>
  <si>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</si>
  <si>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6) Дератизация и дезинсекция</t>
  </si>
  <si>
    <t>8) Сбор и вывоз твердых бытовых отходов, крупногаб.мусора Эко-Транс</t>
  </si>
  <si>
    <t>9) ОДН по эл.энергии, холодному и горячему водоснабжению</t>
  </si>
  <si>
    <t xml:space="preserve"> 4.1 Задолженность собственников и нанимателей по данной услуге на 01.01.2018г.</t>
  </si>
  <si>
    <t xml:space="preserve"> 4.4.Задолженность собственников и нанимателей по данной услуге на 01.01.2019г.</t>
  </si>
  <si>
    <t>4-Э)Оказаны услуги  по начислению платы за элетроэнергию</t>
  </si>
  <si>
    <t>жилым домом в период с 01.01.2018г.по 31.12.2018г.</t>
  </si>
  <si>
    <t xml:space="preserve"> 5.1.Задолженность собственников и нанимателей по данным услугам на 01.01.2018г. (КВИТАНЦИИ)</t>
  </si>
  <si>
    <t xml:space="preserve"> 5.2.Задолженность собственников и нанимателей за выполненные работы на 01.01.2018г.</t>
  </si>
  <si>
    <t>8)Общая задолженность  собственников и нанимателей по ЖКУ (квитанции) на 01.01.2019г.</t>
  </si>
  <si>
    <t>9)Общая задолженность  собственников и нанимателей многоквартирного дома за выполненные работы на 01.01.2019г.</t>
  </si>
  <si>
    <t>Ремонт козырька над дверью входа в тамбур</t>
  </si>
  <si>
    <t>Промывка канализационной сети ( исп.автокомпрессора)МПП ВКХ Водоканал</t>
  </si>
  <si>
    <t>Поверка и обследование общедомовых тепловых ПУ Мирошников А.И.</t>
  </si>
  <si>
    <t>Ремонт кровли (покрытия)над.кв.36</t>
  </si>
  <si>
    <t>Благоустр.придомовой территории (завоз песка на д/пл.)</t>
  </si>
  <si>
    <t xml:space="preserve">Ремонт тепловычислителя на системе отопления, ПУ тепловой энергии </t>
  </si>
  <si>
    <t>Ремонт системы отопления,ГВС с установкой задвижек, рукава напорного в тепловом узле</t>
  </si>
  <si>
    <t>Ремонт сетей ГВС с заменой учаска стояка,кранов,воздухоотводч. кв.36, техэтаж, техподпоье</t>
  </si>
  <si>
    <t>7) Аварийно-ремонтная служба ООО "АРС"</t>
  </si>
  <si>
    <t>5)  Санит.содерж.(убор.придомов.тер.,конт.площ.,лестничных клеток)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</si>
</sst>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2" fontId="0" fillId="0" borderId="8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5" fillId="0" borderId="1" xfId="0" applyNumberFormat="1" applyFont="1" applyBorder="1" applyAlignment="1">
      <alignment vertical="center"/>
    </xf>
    <xf numFmtId="2" fontId="4" fillId="2" borderId="7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2" fontId="0" fillId="0" borderId="1" xfId="0" applyNumberForma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/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topLeftCell="A34" workbookViewId="0">
      <selection activeCell="G13" sqref="G13"/>
    </sheetView>
  </sheetViews>
  <sheetFormatPr defaultRowHeight="12" customHeight="1"/>
  <cols>
    <col min="1" max="1" width="1.42578125" customWidth="1"/>
    <col min="2" max="2" width="79.85546875" customWidth="1"/>
    <col min="3" max="3" width="12.85546875" customWidth="1"/>
    <col min="4" max="4" width="4.5703125" customWidth="1"/>
  </cols>
  <sheetData>
    <row r="1" spans="1:3" ht="12" customHeight="1">
      <c r="A1" s="13"/>
      <c r="B1" s="2" t="s">
        <v>0</v>
      </c>
      <c r="C1" s="13"/>
    </row>
    <row r="2" spans="1:3" ht="12" customHeight="1">
      <c r="A2" s="13"/>
      <c r="B2" s="14" t="s">
        <v>2</v>
      </c>
      <c r="C2" s="13"/>
    </row>
    <row r="3" spans="1:3" ht="12" customHeight="1">
      <c r="A3" s="13"/>
      <c r="B3" s="2" t="s">
        <v>39</v>
      </c>
      <c r="C3" s="13"/>
    </row>
    <row r="4" spans="1:3" ht="12" customHeight="1">
      <c r="A4" s="13"/>
      <c r="B4" s="15" t="s">
        <v>16</v>
      </c>
      <c r="C4" s="3"/>
    </row>
    <row r="5" spans="1:3" ht="12" customHeight="1">
      <c r="A5" s="13"/>
      <c r="B5" s="15" t="s">
        <v>17</v>
      </c>
      <c r="C5" s="3"/>
    </row>
    <row r="6" spans="1:3" ht="12" customHeight="1">
      <c r="A6" s="13"/>
      <c r="B6" s="15" t="s">
        <v>18</v>
      </c>
      <c r="C6" s="3"/>
    </row>
    <row r="7" spans="1:3" ht="51.75" customHeight="1">
      <c r="A7" s="13"/>
      <c r="B7" s="36" t="s">
        <v>3</v>
      </c>
      <c r="C7" s="37"/>
    </row>
    <row r="8" spans="1:3" ht="12.75" customHeight="1">
      <c r="A8" s="13"/>
      <c r="B8" s="15" t="s">
        <v>15</v>
      </c>
      <c r="C8" s="3"/>
    </row>
    <row r="9" spans="1:3" ht="12.75" customHeight="1">
      <c r="A9" s="13"/>
      <c r="B9" s="11" t="s">
        <v>36</v>
      </c>
      <c r="C9" s="16">
        <v>-10411.24</v>
      </c>
    </row>
    <row r="10" spans="1:3" ht="12.75" customHeight="1">
      <c r="A10" s="13"/>
      <c r="B10" s="11" t="s">
        <v>4</v>
      </c>
      <c r="C10" s="10">
        <v>0</v>
      </c>
    </row>
    <row r="11" spans="1:3" ht="12.75" customHeight="1">
      <c r="A11" s="13"/>
      <c r="B11" s="11" t="s">
        <v>5</v>
      </c>
      <c r="C11" s="10">
        <v>0</v>
      </c>
    </row>
    <row r="12" spans="1:3" ht="12.75" customHeight="1">
      <c r="A12" s="13"/>
      <c r="B12" s="11" t="s">
        <v>37</v>
      </c>
      <c r="C12" s="16">
        <f>C11-C10+C9</f>
        <v>-10411.24</v>
      </c>
    </row>
    <row r="13" spans="1:3" ht="12.75" customHeight="1">
      <c r="A13" s="13"/>
      <c r="B13" s="15" t="s">
        <v>38</v>
      </c>
      <c r="C13" s="3"/>
    </row>
    <row r="14" spans="1:3" ht="12.75" customHeight="1">
      <c r="A14" s="13"/>
      <c r="B14" s="11" t="s">
        <v>36</v>
      </c>
      <c r="C14" s="16">
        <v>0</v>
      </c>
    </row>
    <row r="15" spans="1:3" ht="12.75" customHeight="1">
      <c r="A15" s="13"/>
      <c r="B15" s="11" t="s">
        <v>4</v>
      </c>
      <c r="C15" s="10">
        <v>12708.16</v>
      </c>
    </row>
    <row r="16" spans="1:3" ht="12.75" customHeight="1">
      <c r="A16" s="13"/>
      <c r="B16" s="11" t="s">
        <v>5</v>
      </c>
      <c r="C16" s="10">
        <v>796.41</v>
      </c>
    </row>
    <row r="17" spans="1:3" ht="12.75" customHeight="1">
      <c r="A17" s="13"/>
      <c r="B17" s="11" t="s">
        <v>37</v>
      </c>
      <c r="C17" s="16">
        <f>C16-C15+C14</f>
        <v>-11911.75</v>
      </c>
    </row>
    <row r="18" spans="1:3" ht="27" customHeight="1">
      <c r="A18" s="13"/>
      <c r="B18" s="34" t="s">
        <v>6</v>
      </c>
      <c r="C18" s="35"/>
    </row>
    <row r="19" spans="1:3" ht="25.5" customHeight="1">
      <c r="A19" s="13"/>
      <c r="B19" s="32" t="s">
        <v>40</v>
      </c>
      <c r="C19" s="25">
        <v>-64634.19</v>
      </c>
    </row>
    <row r="20" spans="1:3" ht="12" customHeight="1">
      <c r="A20" s="13"/>
      <c r="B20" s="15" t="s">
        <v>41</v>
      </c>
      <c r="C20" s="17">
        <v>-255419.96</v>
      </c>
    </row>
    <row r="21" spans="1:3" ht="12" customHeight="1">
      <c r="A21" s="13"/>
      <c r="B21" s="15" t="s">
        <v>7</v>
      </c>
      <c r="C21" s="18">
        <v>512024.83</v>
      </c>
    </row>
    <row r="22" spans="1:3" ht="12" customHeight="1">
      <c r="A22" s="13"/>
      <c r="B22" s="15" t="s">
        <v>8</v>
      </c>
      <c r="C22" s="27">
        <v>508212.47</v>
      </c>
    </row>
    <row r="23" spans="1:3" ht="12" customHeight="1">
      <c r="A23" s="13"/>
      <c r="B23" s="15" t="s">
        <v>24</v>
      </c>
      <c r="C23" s="27">
        <v>14205.87</v>
      </c>
    </row>
    <row r="24" spans="1:3" ht="12" customHeight="1">
      <c r="A24" s="13"/>
      <c r="B24" s="15" t="s">
        <v>9</v>
      </c>
      <c r="C24" s="19">
        <f>C23+C22</f>
        <v>522418.33999999997</v>
      </c>
    </row>
    <row r="25" spans="1:3" ht="25.5" customHeight="1">
      <c r="A25" s="13"/>
      <c r="B25" s="38" t="s">
        <v>10</v>
      </c>
      <c r="C25" s="39"/>
    </row>
    <row r="26" spans="1:3" ht="12" customHeight="1">
      <c r="A26" s="13"/>
      <c r="B26" s="30" t="s">
        <v>1</v>
      </c>
      <c r="C26" s="26"/>
    </row>
    <row r="27" spans="1:3" ht="15" customHeight="1">
      <c r="A27" s="13"/>
      <c r="B27" s="31" t="s">
        <v>29</v>
      </c>
      <c r="C27" s="12">
        <v>86662.05</v>
      </c>
    </row>
    <row r="28" spans="1:3" ht="12" customHeight="1">
      <c r="A28" s="13"/>
      <c r="B28" s="4" t="s">
        <v>30</v>
      </c>
      <c r="C28" s="8">
        <v>2656.55</v>
      </c>
    </row>
    <row r="29" spans="1:3" ht="12" customHeight="1">
      <c r="A29" s="13"/>
      <c r="B29" s="4" t="s">
        <v>31</v>
      </c>
      <c r="C29" s="6">
        <v>5062.08</v>
      </c>
    </row>
    <row r="30" spans="1:3" ht="12" customHeight="1">
      <c r="A30" s="13"/>
      <c r="B30" s="4" t="s">
        <v>32</v>
      </c>
      <c r="C30" s="6">
        <f>315.54+3388.67</f>
        <v>3704.21</v>
      </c>
    </row>
    <row r="31" spans="1:3" ht="12" customHeight="1">
      <c r="A31" s="13"/>
      <c r="B31" s="4" t="s">
        <v>53</v>
      </c>
      <c r="C31" s="6">
        <f>30000+36000+3843+15000+5218.4+2153.9+4800+1358+816.8+3640+2080+2500+2150</f>
        <v>109560.09999999999</v>
      </c>
    </row>
    <row r="32" spans="1:3" ht="12" customHeight="1">
      <c r="A32" s="13"/>
      <c r="B32" s="4" t="s">
        <v>33</v>
      </c>
      <c r="C32" s="9">
        <f>907.35+3020</f>
        <v>3927.35</v>
      </c>
    </row>
    <row r="33" spans="1:3" ht="12" customHeight="1">
      <c r="A33" s="13"/>
      <c r="B33" s="5" t="s">
        <v>52</v>
      </c>
      <c r="C33" s="6">
        <f>9466.08</f>
        <v>9466.08</v>
      </c>
    </row>
    <row r="34" spans="1:3" ht="12" customHeight="1">
      <c r="A34" s="13"/>
      <c r="B34" s="5" t="s">
        <v>34</v>
      </c>
      <c r="C34" s="6">
        <f>21131</f>
        <v>21131</v>
      </c>
    </row>
    <row r="35" spans="1:3" s="33" customFormat="1" ht="12" customHeight="1">
      <c r="A35" s="13"/>
      <c r="B35" s="5" t="s">
        <v>35</v>
      </c>
      <c r="C35" s="7">
        <v>33384.78</v>
      </c>
    </row>
    <row r="36" spans="1:3" ht="12" customHeight="1">
      <c r="A36" s="13"/>
      <c r="B36" s="5" t="s">
        <v>26</v>
      </c>
      <c r="C36" s="10">
        <v>1246.0899999999999</v>
      </c>
    </row>
    <row r="37" spans="1:3" ht="12" customHeight="1">
      <c r="A37" s="13"/>
      <c r="B37" s="5" t="s">
        <v>27</v>
      </c>
      <c r="C37" s="10">
        <v>1572.63</v>
      </c>
    </row>
    <row r="38" spans="1:3" ht="12" customHeight="1">
      <c r="A38" s="13"/>
      <c r="B38" s="5" t="s">
        <v>28</v>
      </c>
      <c r="C38" s="6">
        <f>47801.88+12900</f>
        <v>60701.88</v>
      </c>
    </row>
    <row r="39" spans="1:3" ht="12" customHeight="1">
      <c r="A39" s="13"/>
      <c r="B39" s="4" t="s">
        <v>19</v>
      </c>
      <c r="C39" s="9">
        <v>3503.11</v>
      </c>
    </row>
    <row r="40" spans="1:3" ht="12" customHeight="1">
      <c r="A40" s="13"/>
      <c r="B40" s="4" t="s">
        <v>20</v>
      </c>
      <c r="C40" s="6">
        <f>5557.3+8869.41</f>
        <v>14426.71</v>
      </c>
    </row>
    <row r="41" spans="1:3" ht="12" customHeight="1">
      <c r="A41" s="13"/>
      <c r="B41" s="4" t="s">
        <v>21</v>
      </c>
      <c r="C41" s="6">
        <f>3948.05+33081.41+961.57</f>
        <v>37991.030000000006</v>
      </c>
    </row>
    <row r="42" spans="1:3" ht="12" customHeight="1">
      <c r="A42" s="13"/>
      <c r="B42" s="4" t="s">
        <v>22</v>
      </c>
      <c r="C42" s="6">
        <f>8725.18+1811.12</f>
        <v>10536.3</v>
      </c>
    </row>
    <row r="43" spans="1:3" ht="12" customHeight="1">
      <c r="A43" s="13"/>
      <c r="B43" s="4" t="s">
        <v>23</v>
      </c>
      <c r="C43" s="6">
        <v>32726.71</v>
      </c>
    </row>
    <row r="44" spans="1:3" ht="29.25" customHeight="1">
      <c r="A44" s="13"/>
      <c r="B44" s="20" t="s">
        <v>11</v>
      </c>
      <c r="C44" s="16"/>
    </row>
    <row r="45" spans="1:3" ht="12" customHeight="1">
      <c r="A45" s="13"/>
      <c r="B45" s="5" t="s">
        <v>48</v>
      </c>
      <c r="C45" s="29">
        <f>2400</f>
        <v>2400</v>
      </c>
    </row>
    <row r="46" spans="1:3" ht="12" customHeight="1">
      <c r="A46" s="13"/>
      <c r="B46" s="5" t="s">
        <v>46</v>
      </c>
      <c r="C46" s="29">
        <v>16324</v>
      </c>
    </row>
    <row r="47" spans="1:3" ht="12" customHeight="1">
      <c r="A47" s="13"/>
      <c r="B47" s="5" t="s">
        <v>45</v>
      </c>
      <c r="C47" s="29">
        <f>11929.8</f>
        <v>11929.8</v>
      </c>
    </row>
    <row r="48" spans="1:3" ht="12" customHeight="1">
      <c r="A48" s="13"/>
      <c r="B48" s="5" t="s">
        <v>44</v>
      </c>
      <c r="C48" s="29">
        <f>24654</f>
        <v>24654</v>
      </c>
    </row>
    <row r="49" spans="1:3" ht="12" customHeight="1">
      <c r="A49" s="13"/>
      <c r="B49" s="5" t="s">
        <v>47</v>
      </c>
      <c r="C49" s="29">
        <f>6690</f>
        <v>6690</v>
      </c>
    </row>
    <row r="50" spans="1:3" ht="12" customHeight="1">
      <c r="A50" s="13"/>
      <c r="B50" s="5" t="s">
        <v>49</v>
      </c>
      <c r="C50" s="29">
        <f>2915+1350</f>
        <v>4265</v>
      </c>
    </row>
    <row r="51" spans="1:3" ht="12" customHeight="1">
      <c r="A51" s="13"/>
      <c r="B51" s="5" t="s">
        <v>50</v>
      </c>
      <c r="C51" s="29">
        <f>19447.08+2987</f>
        <v>22434.080000000002</v>
      </c>
    </row>
    <row r="52" spans="1:3" ht="12" customHeight="1">
      <c r="A52" s="13"/>
      <c r="B52" s="5" t="s">
        <v>51</v>
      </c>
      <c r="C52" s="29">
        <f>5274+1139.96+760</f>
        <v>7173.96</v>
      </c>
    </row>
    <row r="53" spans="1:3" ht="24.75" customHeight="1">
      <c r="A53" s="13"/>
      <c r="B53" s="21" t="s">
        <v>42</v>
      </c>
      <c r="C53" s="16">
        <f>C12+C19+C22-C21+C17</f>
        <v>-90769.540000000037</v>
      </c>
    </row>
    <row r="54" spans="1:3" ht="26.25" customHeight="1">
      <c r="A54" s="13"/>
      <c r="B54" s="22" t="s">
        <v>43</v>
      </c>
      <c r="C54" s="16">
        <f>C20+C24-C27-C29-C28-C30-C31-C32-C33-C34-C35-C36-C37-C38-C39-C40-C41-C42-C43-C45-C46-C47-C48-C49-C50-C51-C52</f>
        <v>-267131.11999999994</v>
      </c>
    </row>
    <row r="55" spans="1:3" ht="12" customHeight="1">
      <c r="A55" s="13"/>
      <c r="B55" s="23" t="s">
        <v>12</v>
      </c>
      <c r="C55" s="24"/>
    </row>
    <row r="56" spans="1:3" ht="12" customHeight="1">
      <c r="A56" s="13"/>
      <c r="B56" s="24" t="s">
        <v>13</v>
      </c>
      <c r="C56" s="24"/>
    </row>
    <row r="57" spans="1:3" ht="12" customHeight="1">
      <c r="A57" s="13"/>
      <c r="B57" s="23" t="s">
        <v>14</v>
      </c>
      <c r="C57" s="24"/>
    </row>
    <row r="58" spans="1:3" ht="12" customHeight="1">
      <c r="B58" s="28" t="s">
        <v>25</v>
      </c>
      <c r="C58" s="1">
        <f>C54+C12+C17</f>
        <v>-289454.10999999993</v>
      </c>
    </row>
  </sheetData>
  <mergeCells count="3">
    <mergeCell ref="B7:C7"/>
    <mergeCell ref="B18:C18"/>
    <mergeCell ref="B25:C2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2019-03-28T12:54:53Z</dcterms:modified>
</cp:coreProperties>
</file>