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8" i="5" l="1"/>
  <c r="C29" i="5"/>
  <c r="C30" i="5"/>
  <c r="C27" i="5"/>
  <c r="C26" i="5"/>
  <c r="C25" i="5"/>
  <c r="C24" i="5"/>
  <c r="C23" i="5"/>
  <c r="C22" i="5"/>
  <c r="C21" i="5"/>
  <c r="C20" i="5"/>
  <c r="C19" i="5"/>
  <c r="C18" i="5"/>
  <c r="C17" i="5"/>
  <c r="C43" i="5"/>
  <c r="C42" i="5"/>
  <c r="C41" i="5"/>
  <c r="C40" i="5"/>
  <c r="C39" i="5"/>
  <c r="C38" i="5"/>
  <c r="C37" i="5"/>
  <c r="C36" i="5"/>
  <c r="C35" i="5"/>
  <c r="C34" i="5"/>
  <c r="C33" i="5"/>
  <c r="C32" i="5"/>
  <c r="C12" i="5"/>
  <c r="C11" i="5"/>
  <c r="C13" i="5"/>
  <c r="C44" i="5" l="1"/>
  <c r="C14" i="5" l="1"/>
  <c r="C45" i="5" s="1"/>
</calcChain>
</file>

<file path=xl/sharedStrings.xml><?xml version="1.0" encoding="utf-8"?>
<sst xmlns="http://schemas.openxmlformats.org/spreadsheetml/2006/main" count="48" uniqueCount="48">
  <si>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</si>
  <si>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</si>
  <si>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</si>
  <si>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</si>
  <si>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</si>
  <si>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</si>
  <si>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</si>
  <si>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ул.Кромская, д.10</t>
  </si>
  <si>
    <t>3)       Дата принятия в управление:    01.03.2014г.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</si>
  <si>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</si>
  <si>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</si>
  <si>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</si>
  <si>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</si>
  <si>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</si>
  <si>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</si>
  <si>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</si>
  <si>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</si>
  <si>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</si>
  <si>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</si>
  <si>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</si>
  <si>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</si>
  <si>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Холдинг,ЗАО"Ресурс-Связь",ПАО"Вымпелком",ООО "Реком", ПАО "Ростелеком" 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</si>
  <si>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</si>
  <si>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</si>
  <si>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</si>
  <si>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</si>
  <si>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</si>
  <si>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</si>
  <si>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</si>
  <si>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</si>
  <si>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Ремонт мусорного контейнера с заменой колес</t>
  </si>
  <si>
    <t>Ремонт освещение подъезда, уличного освещения(исп.вышки)</t>
  </si>
  <si>
    <t>2)       Площадь дома 9766,6 кв.м</t>
  </si>
  <si>
    <t>Изготовление металлического контейнера для ТКО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</si>
  <si>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</si>
  <si>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</si>
  <si>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</si>
  <si>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</si>
  <si>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</si>
  <si>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Ремонт подъезда № 4</t>
  </si>
  <si>
    <t>Промывка канализационной сети ( исп.автокомпрессора)МПП ВКХ Водоканал</t>
  </si>
  <si>
    <t>Аварийно-восстановит.работы канализационной сети МПП ВКХ Водоканал</t>
  </si>
  <si>
    <t>Благоустр.придомовой территории (ремонт, покраска дворового и детского оборудования)</t>
  </si>
  <si>
    <t>Замена кранов системы ХВС, канализацинных труб в подвале</t>
  </si>
  <si>
    <t>Замена кранов, вентилей, манометров, труб  ЦО, канализационных труб (подвал), 4 п-д</t>
  </si>
  <si>
    <t>Ремонт парапетов 2 подъезд</t>
  </si>
  <si>
    <t>Ремонт электропроводки,освещения с заменой светильников, датчиков движения подъездов</t>
  </si>
  <si>
    <t>Замена розлива ГВС в техподполье, канализационных труб 7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</si>
</sst>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tabSelected="1" topLeftCell="A6" workbookViewId="0">
      <selection activeCell="E13" sqref="E13"/>
    </sheetView>
  </sheetViews>
  <sheetFormatPr defaultRowHeight="12" customHeight="1" x14ac:dyDescent="0.25"/>
  <cols>
    <col min="1" max="1" width="1.42578125" customWidth="1"/>
    <col min="2" max="2" width="78.7109375" customWidth="1"/>
    <col min="3" max="3" width="12.7109375" customWidth="1"/>
    <col min="4" max="4" width="4.5703125" customWidth="1"/>
    <col min="5" max="5" width="12" customWidth="1"/>
  </cols>
  <sheetData>
    <row r="1" spans="2:5" ht="12" customHeight="1" x14ac:dyDescent="0.25">
      <c r="B1" s="3" t="s">
        <v>0</v>
      </c>
    </row>
    <row r="2" spans="2:5" ht="12" customHeight="1" x14ac:dyDescent="0.25">
      <c r="B2" s="1" t="s">
        <v>2</v>
      </c>
    </row>
    <row r="3" spans="2:5" ht="12" customHeight="1" x14ac:dyDescent="0.25">
      <c r="B3" s="4" t="s">
        <v>34</v>
      </c>
    </row>
    <row r="4" spans="2:5" ht="12" customHeight="1" x14ac:dyDescent="0.25">
      <c r="B4" s="22" t="s">
        <v>7</v>
      </c>
      <c r="C4" s="5"/>
    </row>
    <row r="5" spans="2:5" ht="12" customHeight="1" x14ac:dyDescent="0.25">
      <c r="B5" s="22" t="s">
        <v>32</v>
      </c>
      <c r="C5" s="5"/>
    </row>
    <row r="6" spans="2:5" ht="12" customHeight="1" x14ac:dyDescent="0.25">
      <c r="B6" s="22" t="s">
        <v>8</v>
      </c>
      <c r="C6" s="5"/>
    </row>
    <row r="7" spans="2:5" ht="51.75" customHeight="1" x14ac:dyDescent="0.25">
      <c r="B7" s="28" t="s">
        <v>3</v>
      </c>
      <c r="C7" s="29"/>
    </row>
    <row r="8" spans="2:5" ht="27" customHeight="1" x14ac:dyDescent="0.25">
      <c r="B8" s="30" t="s">
        <v>9</v>
      </c>
      <c r="C8" s="31"/>
    </row>
    <row r="9" spans="2:5" ht="25.5" customHeight="1" x14ac:dyDescent="0.25">
      <c r="B9" s="23" t="s">
        <v>35</v>
      </c>
      <c r="C9" s="26">
        <v>-22983.759999999998</v>
      </c>
    </row>
    <row r="10" spans="2:5" ht="12" customHeight="1" x14ac:dyDescent="0.25">
      <c r="B10" s="22" t="s">
        <v>36</v>
      </c>
      <c r="C10" s="26">
        <v>-229058.39</v>
      </c>
    </row>
    <row r="11" spans="2:5" ht="12" customHeight="1" x14ac:dyDescent="0.25">
      <c r="B11" s="22" t="s">
        <v>16</v>
      </c>
      <c r="C11" s="24">
        <f>1175565.06</f>
        <v>1175565.06</v>
      </c>
    </row>
    <row r="12" spans="2:5" ht="12" customHeight="1" x14ac:dyDescent="0.25">
      <c r="B12" s="22" t="s">
        <v>17</v>
      </c>
      <c r="C12" s="27">
        <f>1164301.19</f>
        <v>1164301.19</v>
      </c>
    </row>
    <row r="13" spans="2:5" ht="12" customHeight="1" x14ac:dyDescent="0.25">
      <c r="B13" s="22" t="s">
        <v>21</v>
      </c>
      <c r="C13" s="27">
        <f>38261.6</f>
        <v>38261.599999999999</v>
      </c>
    </row>
    <row r="14" spans="2:5" ht="12" customHeight="1" x14ac:dyDescent="0.25">
      <c r="B14" s="22" t="s">
        <v>18</v>
      </c>
      <c r="C14" s="25">
        <f>C13+C12</f>
        <v>1202562.79</v>
      </c>
      <c r="E14" s="21"/>
    </row>
    <row r="15" spans="2:5" ht="25.5" customHeight="1" x14ac:dyDescent="0.25">
      <c r="B15" s="32" t="s">
        <v>19</v>
      </c>
      <c r="C15" s="33"/>
    </row>
    <row r="16" spans="2:5" ht="12" customHeight="1" x14ac:dyDescent="0.25">
      <c r="B16" s="6" t="s">
        <v>1</v>
      </c>
      <c r="C16" s="13"/>
    </row>
    <row r="17" spans="2:5" ht="12" customHeight="1" x14ac:dyDescent="0.25">
      <c r="B17" s="7" t="s">
        <v>10</v>
      </c>
      <c r="C17" s="8">
        <f>183685.81</f>
        <v>183685.81</v>
      </c>
      <c r="E17" s="21"/>
    </row>
    <row r="18" spans="2:5" ht="12" customHeight="1" x14ac:dyDescent="0.25">
      <c r="B18" s="9" t="s">
        <v>11</v>
      </c>
      <c r="C18" s="10">
        <f>8272.37</f>
        <v>8272.3700000000008</v>
      </c>
    </row>
    <row r="19" spans="2:5" ht="12" customHeight="1" x14ac:dyDescent="0.25">
      <c r="B19" s="9" t="s">
        <v>12</v>
      </c>
      <c r="C19" s="11">
        <f>15763.11</f>
        <v>15763.11</v>
      </c>
    </row>
    <row r="20" spans="2:5" ht="12" customHeight="1" x14ac:dyDescent="0.25">
      <c r="B20" s="9" t="s">
        <v>13</v>
      </c>
      <c r="C20" s="11">
        <f>10552.16</f>
        <v>10552.16</v>
      </c>
    </row>
    <row r="21" spans="2:5" ht="12" customHeight="1" x14ac:dyDescent="0.25">
      <c r="B21" s="9" t="s">
        <v>14</v>
      </c>
      <c r="C21" s="11">
        <f>30500+4524+10999+9153.8+3650+96012</f>
        <v>154838.79999999999</v>
      </c>
    </row>
    <row r="22" spans="2:5" ht="12" customHeight="1" x14ac:dyDescent="0.25">
      <c r="B22" s="9" t="s">
        <v>15</v>
      </c>
      <c r="C22" s="12">
        <f>17305.62</f>
        <v>17305.62</v>
      </c>
    </row>
    <row r="23" spans="2:5" ht="12" customHeight="1" x14ac:dyDescent="0.25">
      <c r="B23" s="9" t="s">
        <v>22</v>
      </c>
      <c r="C23" s="11">
        <f>46879.2</f>
        <v>46879.199999999997</v>
      </c>
    </row>
    <row r="24" spans="2:5" ht="12" customHeight="1" x14ac:dyDescent="0.25">
      <c r="B24" s="9" t="s">
        <v>23</v>
      </c>
      <c r="C24" s="11">
        <f>18768.6</f>
        <v>18768.599999999999</v>
      </c>
    </row>
    <row r="25" spans="2:5" ht="12" customHeight="1" x14ac:dyDescent="0.25">
      <c r="B25" s="9" t="s">
        <v>24</v>
      </c>
      <c r="C25" s="11">
        <f>30646.02+26584.18</f>
        <v>57230.2</v>
      </c>
    </row>
    <row r="26" spans="2:5" ht="12" customHeight="1" x14ac:dyDescent="0.25">
      <c r="B26" s="9" t="s">
        <v>25</v>
      </c>
      <c r="C26" s="12">
        <f>17526.38</f>
        <v>17526.38</v>
      </c>
    </row>
    <row r="27" spans="2:5" ht="12" customHeight="1" x14ac:dyDescent="0.25">
      <c r="B27" s="9" t="s">
        <v>26</v>
      </c>
      <c r="C27" s="11">
        <f>18068.01+28633.37+100</f>
        <v>46801.38</v>
      </c>
    </row>
    <row r="28" spans="2:5" ht="12" customHeight="1" x14ac:dyDescent="0.25">
      <c r="B28" s="9" t="s">
        <v>27</v>
      </c>
      <c r="C28" s="11">
        <f>6850.07+94914.21+3840.64</f>
        <v>105604.92</v>
      </c>
    </row>
    <row r="29" spans="2:5" ht="12" customHeight="1" x14ac:dyDescent="0.25">
      <c r="B29" s="9" t="s">
        <v>28</v>
      </c>
      <c r="C29" s="11">
        <f>12261.62+6189.86</f>
        <v>18451.48</v>
      </c>
    </row>
    <row r="30" spans="2:5" ht="12" customHeight="1" x14ac:dyDescent="0.25">
      <c r="B30" s="9" t="s">
        <v>29</v>
      </c>
      <c r="C30" s="11">
        <f>134779.09</f>
        <v>134779.09</v>
      </c>
    </row>
    <row r="31" spans="2:5" ht="28.5" customHeight="1" x14ac:dyDescent="0.25">
      <c r="B31" s="14" t="s">
        <v>20</v>
      </c>
      <c r="C31" s="15"/>
    </row>
    <row r="32" spans="2:5" ht="12" customHeight="1" x14ac:dyDescent="0.25">
      <c r="B32" s="9" t="s">
        <v>42</v>
      </c>
      <c r="C32" s="20">
        <f>13865+12040</f>
        <v>25905</v>
      </c>
      <c r="E32" s="21"/>
    </row>
    <row r="33" spans="2:5" ht="12" customHeight="1" x14ac:dyDescent="0.25">
      <c r="B33" s="9" t="s">
        <v>41</v>
      </c>
      <c r="C33" s="20">
        <f>17198.89</f>
        <v>17198.89</v>
      </c>
      <c r="E33" s="2"/>
    </row>
    <row r="34" spans="2:5" ht="12" customHeight="1" x14ac:dyDescent="0.25">
      <c r="B34" s="9" t="s">
        <v>40</v>
      </c>
      <c r="C34" s="20">
        <f>15112.76+15111.8</f>
        <v>30224.559999999998</v>
      </c>
    </row>
    <row r="35" spans="2:5" ht="12" customHeight="1" x14ac:dyDescent="0.25">
      <c r="B35" s="9" t="s">
        <v>47</v>
      </c>
      <c r="C35" s="20">
        <f>32435+2594</f>
        <v>35029</v>
      </c>
    </row>
    <row r="36" spans="2:5" ht="12" customHeight="1" x14ac:dyDescent="0.25">
      <c r="B36" s="9" t="s">
        <v>44</v>
      </c>
      <c r="C36" s="20">
        <f>6001+6274+7880+14664</f>
        <v>34819</v>
      </c>
    </row>
    <row r="37" spans="2:5" ht="12" customHeight="1" x14ac:dyDescent="0.25">
      <c r="B37" s="9" t="s">
        <v>43</v>
      </c>
      <c r="C37" s="20">
        <f>2707+7315</f>
        <v>10022</v>
      </c>
    </row>
    <row r="38" spans="2:5" ht="12" customHeight="1" x14ac:dyDescent="0.25">
      <c r="B38" s="9" t="s">
        <v>30</v>
      </c>
      <c r="C38" s="20">
        <f>10528+2471+3642</f>
        <v>16641</v>
      </c>
    </row>
    <row r="39" spans="2:5" ht="12" customHeight="1" x14ac:dyDescent="0.25">
      <c r="B39" s="9" t="s">
        <v>45</v>
      </c>
      <c r="C39" s="20">
        <f>3514</f>
        <v>3514</v>
      </c>
    </row>
    <row r="40" spans="2:5" ht="12" customHeight="1" x14ac:dyDescent="0.25">
      <c r="B40" s="9" t="s">
        <v>46</v>
      </c>
      <c r="C40" s="20">
        <f>2278+15777</f>
        <v>18055</v>
      </c>
    </row>
    <row r="41" spans="2:5" ht="12" customHeight="1" x14ac:dyDescent="0.25">
      <c r="B41" s="9" t="s">
        <v>31</v>
      </c>
      <c r="C41" s="20">
        <f>5253.4</f>
        <v>5253.4</v>
      </c>
    </row>
    <row r="42" spans="2:5" ht="12" customHeight="1" x14ac:dyDescent="0.25">
      <c r="B42" s="9" t="s">
        <v>39</v>
      </c>
      <c r="C42" s="20">
        <f>321630</f>
        <v>321630</v>
      </c>
    </row>
    <row r="43" spans="2:5" ht="12" customHeight="1" x14ac:dyDescent="0.25">
      <c r="B43" s="9" t="s">
        <v>33</v>
      </c>
      <c r="C43" s="20">
        <f>8800+8800</f>
        <v>17600</v>
      </c>
    </row>
    <row r="44" spans="2:5" ht="24.75" customHeight="1" x14ac:dyDescent="0.25">
      <c r="B44" s="16" t="s">
        <v>37</v>
      </c>
      <c r="C44" s="15">
        <f>C9+C12-C11</f>
        <v>-34247.630000000121</v>
      </c>
      <c r="E44" s="21"/>
    </row>
    <row r="45" spans="2:5" ht="26.25" customHeight="1" x14ac:dyDescent="0.25">
      <c r="B45" s="17" t="s">
        <v>38</v>
      </c>
      <c r="C45" s="15">
        <f>C10+C14-C17-C18-C19-C20-C21-C22-C23-C24-C25-C26-C27-C28-C29-C30-C32-C33-C34-C35-C36-C37-C38-C39-C40-C41-C42-C43</f>
        <v>-398846.56999999977</v>
      </c>
    </row>
    <row r="46" spans="2:5" ht="12" customHeight="1" x14ac:dyDescent="0.25">
      <c r="B46" s="18" t="s">
        <v>4</v>
      </c>
      <c r="C46" s="19"/>
    </row>
    <row r="47" spans="2:5" ht="12" customHeight="1" x14ac:dyDescent="0.25">
      <c r="B47" s="19" t="s">
        <v>5</v>
      </c>
      <c r="C47" s="19"/>
    </row>
    <row r="48" spans="2:5" ht="12" customHeight="1" x14ac:dyDescent="0.25">
      <c r="B48" s="18" t="s">
        <v>6</v>
      </c>
      <c r="C48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2022-02-28T09:31:29Z</dcterms:modified>
</cp:coreProperties>
</file>