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55" i="1"/>
  <c r="J53"/>
  <c r="J49"/>
  <c r="J52"/>
  <c r="J47" l="1"/>
  <c r="J48"/>
  <c r="J54"/>
  <c r="J51" l="1"/>
  <c r="J43" l="1"/>
  <c r="J29"/>
  <c r="J27"/>
  <c r="J37"/>
  <c r="J28"/>
  <c r="J45"/>
  <c r="J36"/>
  <c r="J57"/>
  <c r="J38"/>
  <c r="J46"/>
  <c r="J16"/>
  <c r="J15"/>
  <c r="J14"/>
  <c r="J12"/>
  <c r="J11"/>
  <c r="J33"/>
  <c r="J10"/>
  <c r="J42"/>
  <c r="J31"/>
  <c r="J30"/>
  <c r="J13" l="1"/>
  <c r="J9"/>
  <c r="J58" l="1"/>
  <c r="J17" l="1"/>
  <c r="J59" s="1"/>
  <c r="J61" l="1"/>
</calcChain>
</file>

<file path=xl/sharedStrings.xml><?xml version="1.0" encoding="utf-8"?>
<sst xmlns="http://schemas.openxmlformats.org/spreadsheetml/2006/main" count="86" uniqueCount="82">
  <si>
    <t>сетей (тепловых, горячего и холодного водоснабжения, канализация)</t>
  </si>
  <si>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</si>
  <si>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</si>
  <si>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</si>
  <si>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</si>
  <si>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</si>
  <si>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Адрес дома:  ул.Садово-Пушкарная, д.6 </t>
  </si>
  <si>
    <t xml:space="preserve">2) </t>
  </si>
  <si>
    <t>3)</t>
  </si>
  <si>
    <t>Дата принятия в управление: 01.08.2012г.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</si>
  <si>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</si>
  <si>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</si>
  <si>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</si>
  <si>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</si>
  <si>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</si>
  <si>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</si>
  <si>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</si>
  <si>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4.2)</t>
  </si>
  <si>
    <t>Оплачено,в том числе:</t>
  </si>
  <si>
    <t>Оплачено(жилые и нежилые помещения)</t>
  </si>
  <si>
    <t>1)  Тех.обслуживание, тех.осмотр и аварийный ремонт внутридомовых инженерных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</si>
  <si>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</si>
  <si>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</si>
  <si>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</si>
  <si>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</si>
  <si>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</si>
  <si>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</si>
  <si>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</si>
  <si>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</si>
  <si>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</si>
  <si>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</si>
  <si>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</si>
  <si>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</si>
  <si>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</si>
  <si>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</si>
  <si>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</si>
  <si>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</si>
  <si>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</si>
  <si>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</si>
  <si>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</si>
  <si>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</si>
  <si>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</si>
  <si>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</si>
  <si>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</si>
  <si>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</si>
  <si>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</si>
  <si>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</si>
  <si>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</si>
  <si>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</si>
  <si>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</si>
  <si>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Нач.электроэнергия(общедомовые нужды)</t>
  </si>
  <si>
    <t>в)</t>
  </si>
  <si>
    <t>Опл.электроэнергия(общедомовые нужды)</t>
  </si>
  <si>
    <t xml:space="preserve">6.2) </t>
  </si>
  <si>
    <t>Нач.отопление и подогрев воды(жилые и нежилые помещ.)</t>
  </si>
  <si>
    <t>Опл.отопление и подогрев воды(жилые и нежилые помещ.)</t>
  </si>
  <si>
    <t>6)  Санит.содерж.(убор.придомов.тер.…., уборка контейн.площадки)</t>
  </si>
  <si>
    <t>жилым домом в период с 01.01.2014г.по 31.12.2014г.</t>
  </si>
  <si>
    <t xml:space="preserve">Задолженность собственников и нанимателей по данным услугам на 01.01.2015г.                                      </t>
  </si>
  <si>
    <t>Остаток (+,-) средств по состоянию на 01.01.2015г.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</si>
  <si>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</si>
  <si>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</si>
  <si>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</si>
  <si>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Площадь дома:     3142,0 кв.м</t>
  </si>
  <si>
    <t xml:space="preserve"> Дератизация и дезинсекция сверх нормы</t>
  </si>
  <si>
    <t>9) Сбор и вывоз твердых бытовых отходов, крупногаб.мусора</t>
  </si>
  <si>
    <t>10) Нач.отопления и подогрев воды(жилые и нежилые помещ.)</t>
  </si>
  <si>
    <t>11) Нач.электроэнергия(общедомовые нужды)</t>
  </si>
  <si>
    <t>12) МПП ВКХ Водоканал</t>
  </si>
  <si>
    <t>13) Захоронение ТБО</t>
  </si>
  <si>
    <t>14) Материалы</t>
  </si>
  <si>
    <t>15) Др.расходы(обсл.вычисл.тех.,канц.товары,транспорт и т.д.)</t>
  </si>
  <si>
    <t>16) Налоги(20,2% от з/пл., 1% с дохода)</t>
  </si>
  <si>
    <t>17) Расходы по расчетно-кассовому обслуживанию</t>
  </si>
  <si>
    <t>18) Услуги по управлению</t>
  </si>
  <si>
    <t>Поступило ОАО "МТС", ОАО "Нэт Бай Нэт Холдинг"</t>
  </si>
  <si>
    <t>Благоустройство прид.тер.(окос травы,покраска оборуд.дет.площ.,бордюра)</t>
  </si>
  <si>
    <t>Ремонт трубопроводов отопления и канализации</t>
  </si>
  <si>
    <t>Спиловка и вывоз дерева (2)</t>
  </si>
  <si>
    <t>Ремонтные работы, откачка фикалий(2раза) подвал</t>
  </si>
  <si>
    <t>Частичный ремонт кровли, потолка, контейн.д/мусора, изготовление конт.д/мусора</t>
  </si>
  <si>
    <t>Размывка канализационного выпуска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</si>
</sst>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2" fontId="1" fillId="0" borderId="0" xfId="0" applyNumberFormat="1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4" workbookViewId="0">
      <selection activeCell="L16" sqref="L16"/>
    </sheetView>
  </sheetViews>
  <sheetFormatPr defaultRowHeight="12.75" customHeight="1"/>
  <cols>
    <col min="1" max="1" width="3.7109375" customWidth="1"/>
    <col min="9" max="9" width="11.7109375" customWidth="1"/>
    <col min="10" max="10" width="13.28515625" customWidth="1"/>
    <col min="11" max="11" width="6" customWidth="1"/>
    <col min="12" max="12" width="12" customWidth="1"/>
    <col min="13" max="13" width="12.140625" customWidth="1"/>
    <col min="14" max="14" width="11.28515625" bestFit="1" customWidth="1"/>
  </cols>
  <sheetData>
    <row r="1" spans="1:12" ht="12.75" customHeight="1">
      <c r="D1" s="2" t="s">
        <v>2</v>
      </c>
      <c r="J1" s="1"/>
    </row>
    <row r="2" spans="1:12" ht="12.75" customHeight="1">
      <c r="A2" s="7" t="s">
        <v>3</v>
      </c>
      <c r="B2" s="7"/>
      <c r="C2" s="7"/>
      <c r="D2" s="7"/>
      <c r="E2" s="7"/>
      <c r="F2" s="7"/>
      <c r="G2" s="7"/>
      <c r="H2" s="7"/>
      <c r="I2" s="7"/>
    </row>
    <row r="3" spans="1:12" ht="12.75" customHeight="1">
      <c r="C3" s="7" t="s">
        <v>57</v>
      </c>
      <c r="D3" s="7"/>
      <c r="E3" s="7"/>
      <c r="F3" s="7"/>
      <c r="G3" s="7"/>
    </row>
    <row r="4" spans="1:12" ht="12.75" customHeight="1">
      <c r="A4" s="8" t="s">
        <v>5</v>
      </c>
      <c r="B4" s="9" t="s">
        <v>6</v>
      </c>
      <c r="C4" s="9"/>
      <c r="D4" s="9"/>
      <c r="E4" s="9"/>
      <c r="F4" s="10"/>
    </row>
    <row r="5" spans="1:12" ht="12.75" customHeight="1">
      <c r="A5" s="8" t="s">
        <v>7</v>
      </c>
      <c r="B5" s="33" t="s">
        <v>63</v>
      </c>
      <c r="C5" s="33"/>
      <c r="D5" s="33"/>
      <c r="E5" s="12"/>
      <c r="F5" s="12"/>
      <c r="G5" s="13"/>
      <c r="H5" s="13"/>
      <c r="I5" s="13"/>
      <c r="J5" s="13"/>
    </row>
    <row r="6" spans="1:12" ht="12.75" customHeight="1">
      <c r="A6" s="8" t="s">
        <v>8</v>
      </c>
      <c r="B6" s="9" t="s">
        <v>9</v>
      </c>
      <c r="C6" s="9"/>
      <c r="D6" s="9"/>
      <c r="E6" s="10"/>
      <c r="F6" s="10"/>
    </row>
    <row r="7" spans="1:12" ht="12.75" customHeight="1">
      <c r="A7" s="14" t="s">
        <v>10</v>
      </c>
      <c r="B7" s="15" t="s">
        <v>11</v>
      </c>
      <c r="C7" s="15"/>
      <c r="D7" s="15"/>
      <c r="E7" s="15"/>
      <c r="F7" s="15"/>
      <c r="G7" s="15"/>
      <c r="H7" s="15"/>
      <c r="I7" s="16"/>
      <c r="J7" s="5"/>
    </row>
    <row r="8" spans="1:12" ht="12.75" customHeight="1">
      <c r="A8" s="8"/>
      <c r="B8" s="17" t="s">
        <v>44</v>
      </c>
      <c r="C8" s="9"/>
      <c r="D8" s="9"/>
      <c r="E8" s="9"/>
      <c r="F8" s="9"/>
      <c r="G8" s="9"/>
      <c r="H8" s="9"/>
      <c r="I8" s="9"/>
      <c r="J8" s="7">
        <v>-250943.21</v>
      </c>
      <c r="K8" s="18"/>
      <c r="L8" s="18"/>
    </row>
    <row r="9" spans="1:12" ht="12.75" customHeight="1">
      <c r="A9" s="10" t="s">
        <v>12</v>
      </c>
      <c r="B9" s="19" t="s">
        <v>13</v>
      </c>
      <c r="C9" s="10"/>
      <c r="D9" s="10"/>
      <c r="E9" s="10"/>
      <c r="F9" s="10"/>
      <c r="G9" s="10"/>
      <c r="H9" s="20"/>
      <c r="I9" s="21"/>
      <c r="J9" s="22">
        <f>J10+J11+J12</f>
        <v>1592037.68</v>
      </c>
      <c r="K9" s="22"/>
      <c r="L9" s="22"/>
    </row>
    <row r="10" spans="1:12" ht="12.75" customHeight="1">
      <c r="A10" s="10" t="s">
        <v>14</v>
      </c>
      <c r="B10" s="8" t="s">
        <v>15</v>
      </c>
      <c r="C10" s="10"/>
      <c r="D10" s="10"/>
      <c r="E10" s="10"/>
      <c r="F10" s="10"/>
      <c r="G10" s="10"/>
      <c r="H10" s="20"/>
      <c r="I10" s="21"/>
      <c r="J10" s="23">
        <f>198678.46+30425.4+10575.24+47533.2+7279.2+299.04</f>
        <v>294790.53999999998</v>
      </c>
      <c r="K10" s="28"/>
    </row>
    <row r="11" spans="1:12" ht="12.75" customHeight="1">
      <c r="A11" s="10" t="s">
        <v>16</v>
      </c>
      <c r="B11" s="11" t="s">
        <v>54</v>
      </c>
      <c r="C11" s="10"/>
      <c r="D11" s="10"/>
      <c r="E11" s="10"/>
      <c r="F11" s="10"/>
      <c r="G11" s="10"/>
      <c r="H11" s="20"/>
      <c r="I11" s="21"/>
      <c r="J11" s="23">
        <f>410076.25+513387.41+138160.57</f>
        <v>1061624.23</v>
      </c>
    </row>
    <row r="12" spans="1:12" ht="12.75" customHeight="1">
      <c r="A12" s="10" t="s">
        <v>51</v>
      </c>
      <c r="B12" s="11" t="s">
        <v>50</v>
      </c>
      <c r="C12" s="10"/>
      <c r="D12" s="10"/>
      <c r="E12" s="10"/>
      <c r="F12" s="10"/>
      <c r="G12" s="10"/>
      <c r="H12" s="20"/>
      <c r="I12" s="21"/>
      <c r="J12" s="23">
        <f>197145.67+38477.24</f>
        <v>235622.91</v>
      </c>
    </row>
    <row r="13" spans="1:12" ht="12.75" customHeight="1">
      <c r="A13" s="24" t="s">
        <v>17</v>
      </c>
      <c r="B13" s="19" t="s">
        <v>18</v>
      </c>
      <c r="C13" s="10"/>
      <c r="D13" s="10"/>
      <c r="E13" s="10"/>
      <c r="F13" s="10"/>
      <c r="G13" s="10"/>
      <c r="H13" s="20"/>
      <c r="I13" s="21"/>
      <c r="J13" s="22">
        <f>J14+J15+J16</f>
        <v>1741233.04</v>
      </c>
      <c r="K13" s="22"/>
      <c r="L13" s="22"/>
    </row>
    <row r="14" spans="1:12" ht="12.75" customHeight="1">
      <c r="A14" s="10" t="s">
        <v>14</v>
      </c>
      <c r="B14" s="8" t="s">
        <v>19</v>
      </c>
      <c r="C14" s="10"/>
      <c r="D14" s="10"/>
      <c r="E14" s="10"/>
      <c r="F14" s="10"/>
      <c r="G14" s="10"/>
      <c r="H14" s="20"/>
      <c r="I14" s="21"/>
      <c r="J14" s="23">
        <f>195053.97+29798.91+10265.1+43572.1+45618.74+12477.12+289.52</f>
        <v>337075.46</v>
      </c>
      <c r="K14" s="28"/>
    </row>
    <row r="15" spans="1:12" ht="12.75" customHeight="1">
      <c r="A15" s="10" t="s">
        <v>16</v>
      </c>
      <c r="B15" s="11" t="s">
        <v>55</v>
      </c>
      <c r="C15" s="10"/>
      <c r="D15" s="10"/>
      <c r="E15" s="10"/>
      <c r="F15" s="10"/>
      <c r="G15" s="10"/>
      <c r="H15" s="20"/>
      <c r="I15" s="21"/>
      <c r="J15" s="23">
        <f>404348.57+498329.73+238140.26</f>
        <v>1140818.56</v>
      </c>
    </row>
    <row r="16" spans="1:12" ht="12.75" customHeight="1">
      <c r="A16" s="10" t="s">
        <v>51</v>
      </c>
      <c r="B16" s="11" t="s">
        <v>52</v>
      </c>
      <c r="C16" s="10"/>
      <c r="D16" s="10"/>
      <c r="E16" s="10"/>
      <c r="F16" s="10"/>
      <c r="G16" s="10"/>
      <c r="H16" s="20"/>
      <c r="I16" s="21"/>
      <c r="J16" s="23">
        <f>196196.75+67142.27</f>
        <v>263339.02</v>
      </c>
    </row>
    <row r="17" spans="1:14" ht="12.75" customHeight="1">
      <c r="A17" s="10"/>
      <c r="B17" s="17" t="s">
        <v>58</v>
      </c>
      <c r="C17" s="9"/>
      <c r="D17" s="9"/>
      <c r="E17" s="9"/>
      <c r="F17" s="9"/>
      <c r="G17" s="9"/>
      <c r="H17" s="9"/>
      <c r="I17" s="9"/>
      <c r="J17" s="22">
        <f>J8+J13-J9</f>
        <v>-101747.84999999986</v>
      </c>
      <c r="K17" s="22"/>
      <c r="L17" s="22"/>
    </row>
    <row r="18" spans="1:14" ht="12.75" customHeight="1">
      <c r="A18" s="10"/>
      <c r="B18" s="32" t="s">
        <v>4</v>
      </c>
      <c r="C18" s="32"/>
      <c r="D18" s="32"/>
      <c r="E18" s="32"/>
      <c r="F18" s="32"/>
      <c r="G18" s="32"/>
      <c r="H18" s="32"/>
      <c r="I18" s="10"/>
      <c r="J18" s="10"/>
    </row>
    <row r="19" spans="1:14" ht="12.75" customHeight="1">
      <c r="A19" s="10"/>
      <c r="B19" s="24" t="s">
        <v>1</v>
      </c>
      <c r="C19" s="10"/>
      <c r="D19" s="10"/>
      <c r="E19" s="10"/>
      <c r="F19" s="10"/>
      <c r="G19" s="10"/>
      <c r="H19" s="10"/>
      <c r="I19" s="10"/>
      <c r="J19" s="10"/>
    </row>
    <row r="20" spans="1:14" ht="12.75" customHeight="1">
      <c r="A20" s="10" t="s">
        <v>20</v>
      </c>
      <c r="B20" s="10"/>
      <c r="C20" s="10"/>
      <c r="D20" s="10"/>
      <c r="E20" s="10"/>
      <c r="F20" s="10"/>
      <c r="G20" s="10"/>
      <c r="H20" s="10"/>
      <c r="I20" s="10"/>
      <c r="J20" s="5"/>
      <c r="L20" s="28"/>
      <c r="N20" s="28"/>
    </row>
    <row r="21" spans="1:14" ht="12.75" customHeight="1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25">
        <v>70825.509999999995</v>
      </c>
      <c r="K21" s="28"/>
      <c r="L21" s="28"/>
    </row>
    <row r="22" spans="1:14" ht="12.75" customHeight="1">
      <c r="A22" s="10" t="s">
        <v>21</v>
      </c>
      <c r="B22" s="10"/>
      <c r="C22" s="10"/>
      <c r="D22" s="10"/>
      <c r="E22" s="10"/>
      <c r="F22" s="10"/>
      <c r="G22" s="10"/>
      <c r="H22" s="10"/>
      <c r="I22" s="10"/>
      <c r="J22" s="5">
        <v>3393.42</v>
      </c>
      <c r="K22" s="28"/>
      <c r="L22" s="28"/>
    </row>
    <row r="23" spans="1:14" ht="12.75" customHeight="1">
      <c r="A23" s="10" t="s">
        <v>22</v>
      </c>
      <c r="B23" s="10"/>
      <c r="C23" s="10"/>
      <c r="D23" s="10"/>
      <c r="E23" s="10"/>
      <c r="F23" s="10"/>
      <c r="G23" s="10"/>
      <c r="H23" s="10"/>
      <c r="I23" s="10"/>
      <c r="J23" s="6">
        <v>3340.92</v>
      </c>
      <c r="L23" s="28"/>
    </row>
    <row r="24" spans="1:14" ht="12.75" customHeight="1">
      <c r="A24" s="10" t="s">
        <v>23</v>
      </c>
      <c r="B24" s="10"/>
      <c r="C24" s="10"/>
      <c r="D24" s="10"/>
      <c r="E24" s="10"/>
      <c r="F24" s="10"/>
      <c r="G24" s="10"/>
      <c r="H24" s="10"/>
      <c r="I24" s="10"/>
      <c r="J24" s="6">
        <v>5655.71</v>
      </c>
      <c r="L24" s="28"/>
      <c r="M24" s="6"/>
    </row>
    <row r="25" spans="1:14" ht="12.75" customHeight="1">
      <c r="A25" s="10" t="s">
        <v>24</v>
      </c>
      <c r="B25" s="10"/>
      <c r="C25" s="10"/>
      <c r="D25" s="10"/>
      <c r="E25" s="10"/>
      <c r="F25" s="10"/>
      <c r="G25" s="10"/>
      <c r="H25" s="10"/>
      <c r="I25" s="10"/>
      <c r="J25" s="6">
        <v>4524.5600000000004</v>
      </c>
      <c r="L25" s="28"/>
      <c r="M25" s="6"/>
      <c r="N25" s="6"/>
    </row>
    <row r="26" spans="1:14" ht="12.75" customHeight="1">
      <c r="A26" s="10" t="s">
        <v>56</v>
      </c>
      <c r="B26" s="10"/>
      <c r="C26" s="10"/>
      <c r="D26" s="10"/>
      <c r="E26" s="10"/>
      <c r="F26" s="10"/>
      <c r="G26" s="10"/>
      <c r="H26" s="10"/>
      <c r="I26" s="10"/>
      <c r="J26" s="26">
        <v>46410</v>
      </c>
      <c r="K26" s="28"/>
      <c r="L26" s="28"/>
      <c r="N26" s="6"/>
    </row>
    <row r="27" spans="1:14" ht="12.75" customHeight="1">
      <c r="A27" s="10" t="s">
        <v>25</v>
      </c>
      <c r="B27" s="10"/>
      <c r="C27" s="10"/>
      <c r="D27" s="10"/>
      <c r="E27" s="10"/>
      <c r="F27" s="10"/>
      <c r="G27" s="10"/>
      <c r="H27" s="10"/>
      <c r="I27" s="10"/>
      <c r="J27" s="6">
        <f>3658.72+250+118+317+100</f>
        <v>4443.7199999999993</v>
      </c>
      <c r="K27" s="28"/>
      <c r="M27" s="26"/>
    </row>
    <row r="28" spans="1:14" ht="12.75" customHeight="1">
      <c r="A28" s="10" t="s">
        <v>26</v>
      </c>
      <c r="B28" s="10"/>
      <c r="C28" s="10"/>
      <c r="D28" s="10"/>
      <c r="E28" s="10"/>
      <c r="F28" s="10"/>
      <c r="G28" s="10"/>
      <c r="H28" s="10"/>
      <c r="I28" s="10"/>
      <c r="J28" s="25">
        <f>9111.6</f>
        <v>9111.6</v>
      </c>
    </row>
    <row r="29" spans="1:14" ht="12.75" customHeight="1">
      <c r="A29" s="10" t="s">
        <v>65</v>
      </c>
      <c r="B29" s="10"/>
      <c r="C29" s="10"/>
      <c r="D29" s="10"/>
      <c r="E29" s="10"/>
      <c r="F29" s="10"/>
      <c r="G29" s="10"/>
      <c r="H29" s="10"/>
      <c r="I29" s="10"/>
      <c r="J29" s="6">
        <f>31294.32+593.52</f>
        <v>31887.84</v>
      </c>
    </row>
    <row r="30" spans="1:14" ht="12.75" customHeight="1">
      <c r="A30" s="10" t="s">
        <v>66</v>
      </c>
      <c r="B30" s="10"/>
      <c r="C30" s="10"/>
      <c r="D30" s="10"/>
      <c r="E30" s="10"/>
      <c r="F30" s="10"/>
      <c r="G30" s="10"/>
      <c r="H30" s="10"/>
      <c r="I30" s="10"/>
      <c r="J30" s="27">
        <f>J11</f>
        <v>1061624.23</v>
      </c>
    </row>
    <row r="31" spans="1:14" ht="12.75" customHeight="1">
      <c r="A31" s="31" t="s">
        <v>67</v>
      </c>
      <c r="B31" s="10"/>
      <c r="C31" s="10"/>
      <c r="D31" s="10"/>
      <c r="E31" s="10"/>
      <c r="F31" s="10"/>
      <c r="G31" s="10"/>
      <c r="H31" s="10"/>
      <c r="I31" s="10"/>
      <c r="J31" s="27">
        <f>J12</f>
        <v>235622.91</v>
      </c>
    </row>
    <row r="32" spans="1:14" ht="12.75" customHeight="1">
      <c r="A32" s="10" t="s">
        <v>68</v>
      </c>
      <c r="B32" s="10"/>
      <c r="C32" s="10"/>
      <c r="D32" s="10"/>
      <c r="E32" s="10"/>
      <c r="F32" s="10"/>
      <c r="G32" s="10"/>
      <c r="H32" s="10"/>
      <c r="I32" s="10"/>
      <c r="J32" s="27">
        <v>1424.88</v>
      </c>
      <c r="L32" s="28"/>
    </row>
    <row r="33" spans="1:14" ht="12.75" customHeight="1">
      <c r="A33" s="10" t="s">
        <v>69</v>
      </c>
      <c r="B33" s="10"/>
      <c r="C33" s="10"/>
      <c r="D33" s="10"/>
      <c r="E33" s="10"/>
      <c r="F33" s="10"/>
      <c r="G33" s="10"/>
      <c r="H33" s="10"/>
      <c r="I33" s="10"/>
      <c r="J33" s="6">
        <f>10575.24+299.04</f>
        <v>10874.28</v>
      </c>
    </row>
    <row r="34" spans="1:14" ht="12.75" customHeight="1">
      <c r="A34" s="10" t="s">
        <v>70</v>
      </c>
      <c r="B34" s="10"/>
      <c r="C34" s="10"/>
      <c r="D34" s="10"/>
      <c r="E34" s="10"/>
      <c r="F34" s="10"/>
      <c r="G34" s="10"/>
      <c r="H34" s="10"/>
      <c r="I34" s="10"/>
      <c r="J34" s="25">
        <v>6535.31</v>
      </c>
      <c r="K34" s="28"/>
      <c r="L34" s="28"/>
    </row>
    <row r="35" spans="1:14" ht="12.75" customHeight="1">
      <c r="A35" s="10" t="s">
        <v>71</v>
      </c>
      <c r="B35" s="10"/>
      <c r="C35" s="10"/>
      <c r="D35" s="10"/>
      <c r="E35" s="10"/>
      <c r="F35" s="10"/>
      <c r="G35" s="10"/>
      <c r="H35" s="10"/>
      <c r="I35" s="10"/>
      <c r="J35" s="25">
        <v>6157.79</v>
      </c>
      <c r="L35" s="28"/>
    </row>
    <row r="36" spans="1:14" ht="12.75" customHeight="1">
      <c r="A36" s="10" t="s">
        <v>72</v>
      </c>
      <c r="B36" s="10"/>
      <c r="C36" s="10"/>
      <c r="D36" s="10"/>
      <c r="E36" s="10"/>
      <c r="F36" s="10"/>
      <c r="G36" s="10"/>
      <c r="H36" s="10"/>
      <c r="I36" s="10"/>
      <c r="J36" s="6">
        <f>15920.38+20310.78</f>
        <v>36231.159999999996</v>
      </c>
    </row>
    <row r="37" spans="1:14" ht="12.75" customHeight="1">
      <c r="A37" s="10" t="s">
        <v>73</v>
      </c>
      <c r="B37" s="10"/>
      <c r="C37" s="10"/>
      <c r="D37" s="10"/>
      <c r="E37" s="10"/>
      <c r="F37" s="10"/>
      <c r="G37" s="10"/>
      <c r="H37" s="10"/>
      <c r="I37" s="10"/>
      <c r="J37" s="25">
        <f>43530.83-13688</f>
        <v>29842.83</v>
      </c>
      <c r="L37" s="28"/>
    </row>
    <row r="38" spans="1:14" ht="12.75" customHeight="1">
      <c r="A38" s="10" t="s">
        <v>74</v>
      </c>
      <c r="B38" s="10"/>
      <c r="C38" s="10"/>
      <c r="D38" s="10"/>
      <c r="E38" s="10"/>
      <c r="F38" s="10"/>
      <c r="G38" s="10"/>
      <c r="H38" s="10"/>
      <c r="I38" s="10"/>
      <c r="J38" s="25">
        <f>24131.01</f>
        <v>24131.01</v>
      </c>
      <c r="M38" s="28"/>
      <c r="N38" s="28"/>
    </row>
    <row r="39" spans="1:14" ht="12.75" customHeight="1">
      <c r="A39" s="16" t="s">
        <v>27</v>
      </c>
      <c r="B39" s="16" t="s">
        <v>28</v>
      </c>
      <c r="C39" s="16"/>
      <c r="D39" s="16"/>
      <c r="E39" s="16"/>
      <c r="F39" s="16"/>
      <c r="G39" s="16"/>
      <c r="H39" s="16"/>
      <c r="I39" s="10"/>
      <c r="J39" s="6"/>
    </row>
    <row r="40" spans="1:14" ht="12.75" customHeight="1">
      <c r="A40" s="10"/>
      <c r="B40" s="24" t="s">
        <v>42</v>
      </c>
      <c r="C40" s="24"/>
      <c r="D40" s="24"/>
      <c r="E40" s="24"/>
      <c r="F40" s="24"/>
      <c r="G40" s="24"/>
      <c r="H40" s="10"/>
      <c r="I40" s="10"/>
      <c r="J40" s="4">
        <v>23025.34</v>
      </c>
      <c r="K40" s="4"/>
      <c r="L40" s="4"/>
    </row>
    <row r="41" spans="1:14" ht="12.75" customHeight="1">
      <c r="A41" s="10"/>
      <c r="B41" s="17" t="s">
        <v>44</v>
      </c>
      <c r="C41" s="9"/>
      <c r="D41" s="9"/>
      <c r="E41" s="9"/>
      <c r="F41" s="9"/>
      <c r="G41" s="9"/>
      <c r="H41" s="9"/>
      <c r="I41" s="9"/>
      <c r="J41" s="4">
        <v>-18646.21</v>
      </c>
      <c r="K41" s="4"/>
      <c r="L41" s="4"/>
    </row>
    <row r="42" spans="1:14" ht="12.75" customHeight="1">
      <c r="A42" s="10" t="s">
        <v>29</v>
      </c>
      <c r="B42" s="10" t="s">
        <v>30</v>
      </c>
      <c r="C42" s="10"/>
      <c r="D42" s="10"/>
      <c r="E42" s="10"/>
      <c r="F42" s="10"/>
      <c r="G42" s="10"/>
      <c r="H42" s="10"/>
      <c r="I42" s="10"/>
      <c r="J42" s="25">
        <f>66936.1+16014.24</f>
        <v>82950.340000000011</v>
      </c>
      <c r="M42" s="28"/>
      <c r="N42" s="28"/>
    </row>
    <row r="43" spans="1:14" ht="12.75" customHeight="1">
      <c r="A43" s="10" t="s">
        <v>53</v>
      </c>
      <c r="B43" s="10" t="s">
        <v>75</v>
      </c>
      <c r="C43" s="10"/>
      <c r="D43" s="10"/>
      <c r="E43" s="10"/>
      <c r="F43" s="10"/>
      <c r="G43" s="10"/>
      <c r="H43" s="10"/>
      <c r="I43" s="10"/>
      <c r="J43" s="25">
        <f>2200+500</f>
        <v>2700</v>
      </c>
      <c r="K43" s="28"/>
      <c r="L43" s="28"/>
      <c r="M43" s="28"/>
      <c r="N43" s="28"/>
    </row>
    <row r="44" spans="1:14" ht="12.75" customHeight="1">
      <c r="A44" s="10" t="s">
        <v>31</v>
      </c>
      <c r="B44" s="10" t="s">
        <v>32</v>
      </c>
      <c r="C44" s="10"/>
      <c r="D44" s="10"/>
      <c r="E44" s="10"/>
      <c r="F44" s="10"/>
      <c r="G44" s="10"/>
      <c r="H44" s="10"/>
      <c r="I44" s="10"/>
      <c r="J44" s="6">
        <v>2431.2199999999998</v>
      </c>
    </row>
    <row r="45" spans="1:14" ht="12.75" customHeight="1">
      <c r="A45" s="10" t="s">
        <v>33</v>
      </c>
      <c r="B45" s="10" t="s">
        <v>34</v>
      </c>
      <c r="C45" s="10"/>
      <c r="D45" s="10"/>
      <c r="E45" s="10"/>
      <c r="F45" s="10"/>
      <c r="G45" s="10"/>
      <c r="H45" s="10"/>
      <c r="I45" s="10"/>
      <c r="J45" s="6">
        <f>829.5</f>
        <v>829.5</v>
      </c>
    </row>
    <row r="46" spans="1:14" ht="12.75" customHeight="1">
      <c r="A46" s="10" t="s">
        <v>35</v>
      </c>
      <c r="B46" s="10" t="s">
        <v>36</v>
      </c>
      <c r="C46" s="10"/>
      <c r="D46" s="10"/>
      <c r="E46" s="10"/>
      <c r="F46" s="10"/>
      <c r="G46" s="10"/>
      <c r="H46" s="10"/>
      <c r="I46" s="10"/>
      <c r="J46" s="6">
        <f>7917.99</f>
        <v>7917.99</v>
      </c>
      <c r="L46" s="28"/>
    </row>
    <row r="47" spans="1:14" ht="12.75" customHeight="1">
      <c r="A47" s="10" t="s">
        <v>37</v>
      </c>
      <c r="B47" s="10" t="s">
        <v>38</v>
      </c>
      <c r="C47" s="10"/>
      <c r="D47" s="10"/>
      <c r="E47" s="10"/>
      <c r="F47" s="10"/>
      <c r="G47" s="10"/>
      <c r="H47" s="10"/>
      <c r="I47" s="10"/>
      <c r="J47" s="25">
        <f>65714.88+14679.72+16854.01</f>
        <v>97248.61</v>
      </c>
    </row>
    <row r="48" spans="1:14" ht="12.75" customHeight="1">
      <c r="A48" s="10" t="s">
        <v>39</v>
      </c>
      <c r="B48" s="10" t="s">
        <v>40</v>
      </c>
      <c r="C48" s="10"/>
      <c r="D48" s="10"/>
      <c r="E48" s="10"/>
      <c r="F48" s="10"/>
      <c r="G48" s="10"/>
      <c r="H48" s="10"/>
      <c r="I48" s="10"/>
      <c r="J48" s="29">
        <f>SUM(J49:J56)</f>
        <v>75227.03</v>
      </c>
      <c r="K48" s="29"/>
      <c r="L48" s="29"/>
    </row>
    <row r="49" spans="1:12" ht="12.75" customHeight="1">
      <c r="A49" s="10" t="s">
        <v>79</v>
      </c>
      <c r="B49" s="10"/>
      <c r="C49" s="10"/>
      <c r="D49" s="10"/>
      <c r="E49" s="10"/>
      <c r="F49" s="10"/>
      <c r="G49" s="10"/>
      <c r="H49" s="10"/>
      <c r="I49" s="10"/>
      <c r="J49" s="25">
        <f>2284+6400</f>
        <v>8684</v>
      </c>
      <c r="K49" s="28"/>
    </row>
    <row r="50" spans="1:12" ht="12.75" customHeight="1">
      <c r="A50" s="10" t="s">
        <v>64</v>
      </c>
      <c r="B50" s="10"/>
      <c r="C50" s="10"/>
      <c r="D50" s="10"/>
      <c r="E50" s="10"/>
      <c r="F50" s="10"/>
      <c r="G50" s="10"/>
      <c r="H50" s="10"/>
      <c r="I50" s="10"/>
      <c r="J50" s="25">
        <v>3038.03</v>
      </c>
      <c r="K50" s="28"/>
    </row>
    <row r="51" spans="1:12" ht="12.75" customHeight="1">
      <c r="A51" s="10" t="s">
        <v>76</v>
      </c>
      <c r="B51" s="10"/>
      <c r="C51" s="10"/>
      <c r="D51" s="10"/>
      <c r="E51" s="10"/>
      <c r="F51" s="10"/>
      <c r="G51" s="10"/>
      <c r="H51" s="10"/>
      <c r="I51" s="10"/>
      <c r="J51" s="25">
        <f>8340+2315</f>
        <v>10655</v>
      </c>
      <c r="K51" s="28"/>
    </row>
    <row r="52" spans="1:12" ht="12.75" customHeight="1">
      <c r="A52" s="10" t="s">
        <v>78</v>
      </c>
      <c r="B52" s="10"/>
      <c r="C52" s="10"/>
      <c r="D52" s="10"/>
      <c r="E52" s="10"/>
      <c r="F52" s="10"/>
      <c r="G52" s="10"/>
      <c r="H52" s="10"/>
      <c r="I52" s="10"/>
      <c r="J52" s="25">
        <f>7670+8200</f>
        <v>15870</v>
      </c>
      <c r="K52" s="28"/>
    </row>
    <row r="53" spans="1:12" ht="12.75" customHeight="1">
      <c r="A53" s="10" t="s">
        <v>80</v>
      </c>
      <c r="B53" s="10"/>
      <c r="C53" s="10"/>
      <c r="D53" s="10"/>
      <c r="E53" s="10"/>
      <c r="F53" s="10"/>
      <c r="G53" s="10"/>
      <c r="H53" s="10"/>
      <c r="I53" s="10"/>
      <c r="J53" s="25">
        <f>2150+4015+2100+4150</f>
        <v>12415</v>
      </c>
      <c r="K53" s="28"/>
    </row>
    <row r="54" spans="1:12" ht="12.75" customHeight="1">
      <c r="A54" s="10" t="s">
        <v>77</v>
      </c>
      <c r="B54" s="10"/>
      <c r="C54" s="10"/>
      <c r="D54" s="10"/>
      <c r="E54" s="10"/>
      <c r="F54" s="10"/>
      <c r="G54" s="10"/>
      <c r="H54" s="10"/>
      <c r="I54" s="10"/>
      <c r="J54" s="26">
        <f>12370+5415+1500</f>
        <v>19285</v>
      </c>
      <c r="K54" s="28"/>
    </row>
    <row r="55" spans="1:12" ht="12.75" customHeight="1">
      <c r="A55" s="10" t="s">
        <v>81</v>
      </c>
      <c r="B55" s="10"/>
      <c r="C55" s="10"/>
      <c r="D55" s="10"/>
      <c r="E55" s="10"/>
      <c r="F55" s="10"/>
      <c r="G55" s="10"/>
      <c r="H55" s="10"/>
      <c r="I55" s="10"/>
      <c r="J55" s="26">
        <f>5280</f>
        <v>5280</v>
      </c>
      <c r="K55" s="28"/>
    </row>
    <row r="56" spans="1:12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25"/>
      <c r="L56" s="28"/>
    </row>
    <row r="57" spans="1:12" ht="12.75" customHeight="1">
      <c r="A57" s="10" t="s">
        <v>41</v>
      </c>
      <c r="B57" s="24" t="s">
        <v>59</v>
      </c>
      <c r="C57" s="24"/>
      <c r="D57" s="24"/>
      <c r="E57" s="24"/>
      <c r="F57" s="24"/>
      <c r="G57" s="10"/>
      <c r="H57" s="10"/>
      <c r="I57" s="10"/>
      <c r="J57" s="29">
        <f>J40+J43+J47-J48-J44-J45-J46</f>
        <v>36568.21</v>
      </c>
      <c r="K57" s="29"/>
      <c r="L57" s="29"/>
    </row>
    <row r="58" spans="1:12" ht="12.75" customHeight="1">
      <c r="A58" s="10" t="s">
        <v>43</v>
      </c>
      <c r="B58" s="17" t="s">
        <v>60</v>
      </c>
      <c r="C58" s="9"/>
      <c r="D58" s="9"/>
      <c r="E58" s="9"/>
      <c r="F58" s="9"/>
      <c r="G58" s="9"/>
      <c r="H58" s="9"/>
      <c r="I58" s="9"/>
      <c r="J58" s="29">
        <f>J47+J41-J42</f>
        <v>-4347.9400000000169</v>
      </c>
      <c r="K58" s="29"/>
      <c r="L58" s="29"/>
    </row>
    <row r="59" spans="1:12" ht="12.75" customHeight="1">
      <c r="A59" s="24" t="s">
        <v>45</v>
      </c>
      <c r="B59" s="24" t="s">
        <v>61</v>
      </c>
      <c r="C59" s="24"/>
      <c r="D59" s="24"/>
      <c r="E59" s="24"/>
      <c r="F59" s="24"/>
      <c r="G59" s="24"/>
      <c r="H59" s="24"/>
      <c r="I59" s="24"/>
      <c r="J59" s="30">
        <f>J17+J58</f>
        <v>-106095.78999999988</v>
      </c>
      <c r="K59" s="30"/>
      <c r="L59" s="30"/>
    </row>
    <row r="60" spans="1:12" ht="12.75" customHeight="1">
      <c r="A60" s="3" t="s">
        <v>46</v>
      </c>
      <c r="B60" s="3" t="s">
        <v>47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 customHeight="1">
      <c r="A61" s="10"/>
      <c r="B61" s="3" t="s">
        <v>62</v>
      </c>
      <c r="C61" s="3"/>
      <c r="D61" s="3"/>
      <c r="E61" s="3"/>
      <c r="F61" s="3"/>
      <c r="G61" s="3"/>
      <c r="H61" s="10"/>
      <c r="I61" s="10"/>
      <c r="J61" s="22">
        <f>J57+J17</f>
        <v>-65179.639999999861</v>
      </c>
      <c r="K61" s="22"/>
      <c r="L61" s="22"/>
    </row>
    <row r="62" spans="1:12" ht="12.75" customHeight="1">
      <c r="A62" s="10"/>
      <c r="B62" s="3" t="s">
        <v>48</v>
      </c>
      <c r="C62" s="24"/>
      <c r="D62" s="24"/>
      <c r="E62" s="24"/>
      <c r="F62" s="24"/>
      <c r="G62" s="24"/>
      <c r="H62" s="24"/>
      <c r="I62" s="24"/>
      <c r="J62" s="5"/>
    </row>
    <row r="63" spans="1:12" ht="12.75" customHeight="1">
      <c r="A63" s="10"/>
      <c r="B63" s="3" t="s">
        <v>49</v>
      </c>
      <c r="C63" s="3"/>
      <c r="D63" s="3"/>
      <c r="E63" s="3"/>
      <c r="F63" s="3"/>
      <c r="G63" s="3"/>
      <c r="H63" s="3"/>
      <c r="I63" s="24"/>
      <c r="J63" s="5"/>
    </row>
  </sheetData>
  <mergeCells count="2">
    <mergeCell ref="B18:H18"/>
    <mergeCell ref="B5:D5"/>
  </mergeCells>
  <pageMargins left="0.4" right="0.41" top="0.33" bottom="0.36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2015-04-07T15:43:51Z</dcterms:modified>
</cp:coreProperties>
</file>